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Sheet1!$A$1:$V$62</definedName>
  </definedNames>
  <calcPr calcId="124519"/>
</workbook>
</file>

<file path=xl/calcChain.xml><?xml version="1.0" encoding="utf-8"?>
<calcChain xmlns="http://schemas.openxmlformats.org/spreadsheetml/2006/main">
  <c r="T58" i="1"/>
  <c r="T57"/>
  <c r="T56"/>
  <c r="T55"/>
  <c r="T54"/>
  <c r="T53"/>
  <c r="T52"/>
  <c r="T51"/>
  <c r="T50"/>
  <c r="T49"/>
  <c r="T48"/>
  <c r="T47" s="1"/>
  <c r="S47"/>
  <c r="R47"/>
  <c r="P47"/>
  <c r="N47"/>
  <c r="L47"/>
  <c r="J47"/>
  <c r="T45"/>
  <c r="T44" s="1"/>
  <c r="S44"/>
  <c r="R44"/>
  <c r="P44"/>
  <c r="N44"/>
  <c r="L44"/>
  <c r="J44"/>
  <c r="T42"/>
  <c r="T41"/>
  <c r="T40"/>
  <c r="T39" s="1"/>
  <c r="S39"/>
  <c r="R39"/>
  <c r="P39"/>
  <c r="N39"/>
  <c r="L39"/>
  <c r="J39"/>
  <c r="T37"/>
  <c r="T36"/>
  <c r="T35"/>
  <c r="T34"/>
  <c r="T33"/>
  <c r="T32"/>
  <c r="T31"/>
  <c r="T30" s="1"/>
  <c r="S30"/>
  <c r="R30"/>
  <c r="P30"/>
  <c r="N30"/>
  <c r="L30"/>
  <c r="J30"/>
  <c r="T28"/>
  <c r="T27"/>
  <c r="T26"/>
  <c r="T25"/>
  <c r="T24"/>
  <c r="S24"/>
  <c r="R24"/>
  <c r="P24"/>
  <c r="N24"/>
  <c r="L24"/>
  <c r="J24"/>
  <c r="T23"/>
  <c r="T22"/>
  <c r="T20" s="1"/>
  <c r="T21"/>
  <c r="S20"/>
  <c r="R20"/>
  <c r="P20"/>
  <c r="N20"/>
  <c r="L20"/>
  <c r="J20"/>
  <c r="T19"/>
  <c r="T18"/>
  <c r="T17"/>
  <c r="T16"/>
  <c r="T15" s="1"/>
  <c r="S15"/>
  <c r="R15"/>
  <c r="P15"/>
  <c r="N15"/>
  <c r="L15"/>
  <c r="J15"/>
  <c r="T14"/>
  <c r="T13"/>
  <c r="T12"/>
  <c r="T11"/>
  <c r="S11"/>
  <c r="R11"/>
  <c r="R59" s="1"/>
  <c r="P11"/>
  <c r="P59" s="1"/>
  <c r="N11"/>
  <c r="N59" s="1"/>
  <c r="L11"/>
  <c r="L59" s="1"/>
  <c r="J11"/>
  <c r="J59" s="1"/>
  <c r="T59" l="1"/>
</calcChain>
</file>

<file path=xl/sharedStrings.xml><?xml version="1.0" encoding="utf-8"?>
<sst xmlns="http://schemas.openxmlformats.org/spreadsheetml/2006/main" count="156" uniqueCount="145">
  <si>
    <t>Tabel 5.1</t>
  </si>
  <si>
    <t xml:space="preserve">Rencana Program, Kegiatan, Indikator Kinerja, Kelompok Sasaran, dan Pendanaan Indikatif </t>
  </si>
  <si>
    <t>Badan Kesatuan Bangsa dan politik</t>
  </si>
  <si>
    <t>Tahun 2019-2023</t>
  </si>
  <si>
    <t>Visi Renstra :</t>
  </si>
  <si>
    <t>KOTA KOTAMOBAGU SEBAGAI KOTA JASA DAN PERDAGANGAN BERBASIS KEBUDAYAAN LOKAL MENUJU MASYARAKAT SEJAHTERA DAN BERDAYASAING</t>
  </si>
  <si>
    <t>No</t>
  </si>
  <si>
    <t>Tujuan Renstra</t>
  </si>
  <si>
    <t>Sasaran Renstra</t>
  </si>
  <si>
    <t>Indikator Sasaran Renstra</t>
  </si>
  <si>
    <t>Kode Rekening</t>
  </si>
  <si>
    <t>Program dan Kegiatan  Renstra</t>
  </si>
  <si>
    <t>Indikator Kinerja Program (Outcome) dan Kegiatan (Output)</t>
  </si>
  <si>
    <t>Data Capaian pada Tahun Awal Perencanaan</t>
  </si>
  <si>
    <t>Target Kinerja Program dan Kerangka Pendanaan</t>
  </si>
  <si>
    <t>Unit Kerja SKPD Penang-gungjawab</t>
  </si>
  <si>
    <t>Lokasi</t>
  </si>
  <si>
    <t>Kondisi Kinerja pada akhir periode Renstra SKPD</t>
  </si>
  <si>
    <t>target</t>
  </si>
  <si>
    <t>Rp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</si>
  <si>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</si>
  <si>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</si>
  <si>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</si>
  <si>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</si>
  <si>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</si>
  <si>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</si>
  <si>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</si>
  <si>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</si>
  <si>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</si>
  <si>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</si>
  <si>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</si>
  <si>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</si>
  <si>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</si>
  <si>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</si>
  <si>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</si>
  <si>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</si>
  <si>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</si>
  <si>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</si>
  <si>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</si>
  <si>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</si>
  <si>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</si>
  <si>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</si>
  <si>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Terwujudnya Kearifan Lokal Dalam Menjaga dalam menjaga Keamanan,, Ketertiban Hubungan Harmonis Antar </t>
  </si>
  <si>
    <t xml:space="preserve">Mewujudkan Keamanan dan Ketertiban Masyarakat Serta Hubungan Harmonis </t>
  </si>
  <si>
    <t>Cakupan jumlah potensi gangguan kantibmas yang ditangani (%)</t>
  </si>
  <si>
    <t>Program pemeliharaan kantrantibmas dan pencegahan tindak kriminal</t>
  </si>
  <si>
    <t>Persentase Pencegahan Potensi Konflik ()</t>
  </si>
  <si>
    <t>Peningkatan kerjasama dengan aparat keamanan dalam teknik pencegahan kejahatan</t>
  </si>
  <si>
    <t>jumlah rapat Kominda dalam pemeliharaan Kantrantibmas dan pencegahan tindak kriminal (Kali)</t>
  </si>
  <si>
    <t>Peningkatan kapasitas aparat dalam rangka pelaksanaan siskamswakarsa di daerah</t>
  </si>
  <si>
    <t>jumlah peserta rapat koordinasi FKDM dalam rangka peningkatan kapasitas aparat dalam rangka pelaksanaan siskamswakarsa di daerah (orang)</t>
  </si>
  <si>
    <t>Sosialisasi/Penyuluhan Sistem Pencegahan Kejahatan</t>
  </si>
  <si>
    <t>Jumlah Peserta Sosialisasi (Orang)</t>
  </si>
  <si>
    <t>Program pengembangan wawasan kebangsaan</t>
  </si>
  <si>
    <t>Persentase Peningkatan kesadaran berbangsa dan bernegara ()</t>
  </si>
  <si>
    <t>Forum Pembauran Kebangsaan</t>
  </si>
  <si>
    <t>Jumlah Rapat Koordinasi FPK (Kali)</t>
  </si>
  <si>
    <t>Revolusi Mental</t>
  </si>
  <si>
    <t>Jumlah ASN yang mengikuti Sosialisasi Revolusi Mental (Orang)</t>
  </si>
  <si>
    <t>Bela Negara</t>
  </si>
  <si>
    <t>Jumlah ASN yang mengikuti Sosialisasi Bela Negara (Orang)</t>
  </si>
  <si>
    <t>Jelajah Nusantara</t>
  </si>
  <si>
    <t>Jumlah Peserta Yang Mengikuti Jelajah Nusantara (Orang)</t>
  </si>
  <si>
    <t>Program kemitraan pengembanganwawasan kebangsaan</t>
  </si>
  <si>
    <t>Persentase Peningkatan Kerukunan Hidup Masyarakat ()</t>
  </si>
  <si>
    <t>Fasilitasi pencapaian halaqoh dan berbagai forum keagamaan lainnya dalam upaya peningkatan wawasan kebangasaan</t>
  </si>
  <si>
    <t>jumlah dialog FKUB dengan masyarakat (bulan)</t>
  </si>
  <si>
    <t>Seminar, talk show, diskusi peningkatan wawasan kebangasaan</t>
  </si>
  <si>
    <t>Jumlah Pelajar dan Mahasiswa yang mengikuti seminar talk show (Orang)</t>
  </si>
  <si>
    <t>Pembinaan Ormas, OKP dan LSM</t>
  </si>
  <si>
    <t>Jumlah Pembinaan Ormas, OKP dan LSM (Orang)</t>
  </si>
  <si>
    <t>Program pendidikan politik masyarakat</t>
  </si>
  <si>
    <t>Persentase Peningkatan Kualitas Partai Politik ()</t>
  </si>
  <si>
    <t>Penyuluhan Politik Kepada Masyarakat</t>
  </si>
  <si>
    <t>koordinasi forum-forum diskusi politik</t>
  </si>
  <si>
    <t>Jumlah Koordinasi Forum-forum Politik (Kali)</t>
  </si>
  <si>
    <t>Verifikasi Bantuan Keuangan Partai Politik</t>
  </si>
  <si>
    <t>Jumlah Partai Politik yang terverifikasi (Partai)</t>
  </si>
  <si>
    <t>Desk Pemilihan Pilpres, Pilgub, dan Pileg</t>
  </si>
  <si>
    <t>jumlah personil pemantau Pemilu (Orang)</t>
  </si>
  <si>
    <t>Meningkatkan kualitas sarana dan prasarana aparatur</t>
  </si>
  <si>
    <t>Meningkatnya kualitas sarana dan prasarana aparatur</t>
  </si>
  <si>
    <t>Cakupan layanan sarana dan prasarana aparatur (%)</t>
  </si>
  <si>
    <t>Program Peningkatan Sarana dan Prasarana Aparatur</t>
  </si>
  <si>
    <t>Cakupan layanan sarana dan prasarana aparatur ()</t>
  </si>
  <si>
    <t>Pengadaan kendaraan dinas/operasional</t>
  </si>
  <si>
    <t>jumlah kendaraan dinas/operasional yang tersedia (Unit)</t>
  </si>
  <si>
    <t>Pengadaan perlengkapan gedung kantor</t>
  </si>
  <si>
    <t>jumlah perlengkapan gedung kantor (Unit)</t>
  </si>
  <si>
    <t>Pengadaan peralatan gedung kantor</t>
  </si>
  <si>
    <t>jumlah peralatan gedung kantor (Unit)</t>
  </si>
  <si>
    <t>Pemeliharaan rutin/berkala gedung kantor</t>
  </si>
  <si>
    <t>jumlah alat kebersihan dan bahan pembersih (Jenis)</t>
  </si>
  <si>
    <t>Pemeliharaan rutin/berkala kendaraan dinas/operasional</t>
  </si>
  <si>
    <t>Terpeliharanya kendaraan dinas/operasional (Unit)</t>
  </si>
  <si>
    <t>Pemeliharaan rutin/berkala perlengkapan gedung kantor</t>
  </si>
  <si>
    <t>Terpeliharanya perlengkapan gedung kantor (Unit)</t>
  </si>
  <si>
    <t>Pemeliharaan rutin/berkala peralatan gedung kantor</t>
  </si>
  <si>
    <t>Terpeliharanya peralatan gedung kantor (Unit)</t>
  </si>
  <si>
    <t>Meningkatkan kualitas Disiplin Aparatur</t>
  </si>
  <si>
    <t xml:space="preserve">Meningkatnya  disiplin aparatur </t>
  </si>
  <si>
    <t>Tingkat kepatuhan aparatur (%)</t>
  </si>
  <si>
    <t>Program Peningkatan Disiplin Aparatur</t>
  </si>
  <si>
    <t>Tingkat kepatuhan aparatur ()</t>
  </si>
  <si>
    <t>Pengadaan pakaian dinas beserta perlengkapannya</t>
  </si>
  <si>
    <t>Tersedianya pakaian dinas beserta perlengkapannya (Pasang)</t>
  </si>
  <si>
    <t>Pengadaan pakaian khusus hari-hari tertentu</t>
  </si>
  <si>
    <t>Tersedianya pakaian khusus hari-hari tertentu (Pasang)</t>
  </si>
  <si>
    <t>Pengadaan Pakaian Olahraga Beserta Perlengkapannya</t>
  </si>
  <si>
    <t>jumlah pakaian olahraga beserta perlengkapannya (Pasang)</t>
  </si>
  <si>
    <t>Meningkatnya kapasitas Aparatur</t>
  </si>
  <si>
    <t>Mewujudkan Kualitas SDM aparatur yang handal</t>
  </si>
  <si>
    <t>Persentase sumber daya aparatur yang memiliki kompetensi sesuai bidangnya (%)</t>
  </si>
  <si>
    <t>Program Peningkatan Kapasitas Sumber Daya Aparatur</t>
  </si>
  <si>
    <t>Persentase sumber daya aparatur yang memiliki kompetensi sesuai bidangnya ()</t>
  </si>
  <si>
    <t>Bimbingan teknis implementasi peraturan perundang-undangan</t>
  </si>
  <si>
    <t>Jumlah Peserta Bimtek Implementasi Peraturan Perundang-Undangan (Orang)</t>
  </si>
  <si>
    <t>Meningkatnya Kualitas Pelayanan Administrasi Perkantoran</t>
  </si>
  <si>
    <t>Meningkatnya  Pelayanan administrasi perkantoran.</t>
  </si>
  <si>
    <t>Cakupan layanan administrasi perkantoran (%)</t>
  </si>
  <si>
    <t>Program Pelayanan Administrasi Perkantoran</t>
  </si>
  <si>
    <t>Cakupan layanan administrasi perkantoran ()</t>
  </si>
  <si>
    <t>Penyediaan jasa surat menyurat</t>
  </si>
  <si>
    <t>Jumlah Dokumen Bermaterai (Lembar)</t>
  </si>
  <si>
    <t>Penyediaan jasa komunikasi, sumber daya air dan listrik</t>
  </si>
  <si>
    <t>Waktu penyediaan jasa komunikasi, sumber daya air dan listrik (Bulan)</t>
  </si>
  <si>
    <t>Penyediaan jasa pemeliharaan dan perizinan kendaraan dinas/operasional</t>
  </si>
  <si>
    <t>jumlah Kendaraan Dinas/Operasional yang terpelihara (Unit)</t>
  </si>
  <si>
    <t>Penyediaan jasa administrasi keuangan</t>
  </si>
  <si>
    <t>jumlah Tenaga Pengelola Keuangan dan Tenaga Kontrak/Honorer (Orang)</t>
  </si>
  <si>
    <t>Penyediaan jasa kebersihan kantor</t>
  </si>
  <si>
    <t>jumlah Tenaga Kebersihan Kantor (Orang)</t>
  </si>
  <si>
    <t>Penyediaan alat tulis kantor</t>
  </si>
  <si>
    <t>Jumlah dan Jenis ATK yang tersedia (Jenis)</t>
  </si>
  <si>
    <t>Penyediaan barang cetakan dan penggandaan</t>
  </si>
  <si>
    <t>Jumlah dan Jenis Barang Cetakan dan Penggandaan yang disediakan  (Lembar)</t>
  </si>
  <si>
    <t>Penyediaan peralatan rumah tangga</t>
  </si>
  <si>
    <t>Jumlah dan Jenis Peralatan Rumah Tangga yang disediakan (Jenis)</t>
  </si>
  <si>
    <t>Penyediaan bahan bacaan dan peraturan perundang-undangan</t>
  </si>
  <si>
    <t>jumlah Bahan Bacaan Surat Kabar Harian (SKH) (Media)</t>
  </si>
  <si>
    <t>Penyediaan makanan dan minuman</t>
  </si>
  <si>
    <t>jumlah makanan dan minuman rapat (Dos)</t>
  </si>
  <si>
    <t>Rapat-rapat kordinasi dan konsultasi ke luar daerah</t>
  </si>
  <si>
    <t>jumlah rapat-rapat koordinasi dan konsultasi (Kali)</t>
  </si>
  <si>
    <t>TOTAL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</si>
</sst>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.00_);_(@_)"/>
    <numFmt numFmtId="165" formatCode="_(* #,##0_);_(* \(#,##0\);_(* &quot;-&quot;??_);_(@_)"/>
  </numFmts>
  <fonts count="10">
    <font>
      <sz val="11"/>
      <color rgb="FF000000"/>
      <name val="Calibri"/>
    </font>
    <font>
      <b/>
      <sz val="12"/>
      <color rgb="FF000000"/>
      <name val="Calibri"/>
    </font>
    <font>
      <b/>
      <sz val="12"/>
      <color rgb="FF000000"/>
      <name val="Franklin Gothic Book"/>
    </font>
    <font>
      <b/>
      <sz val="11"/>
      <color rgb="FF000000"/>
      <name val="Calibri"/>
    </font>
    <font>
      <b/>
      <sz val="7"/>
      <color rgb="FF000000"/>
      <name val="Franklin Gothic Book"/>
    </font>
    <font>
      <sz val="7"/>
      <color rgb="FF000000"/>
      <name val="Calibri"/>
    </font>
    <font>
      <sz val="7"/>
      <color rgb="FF000000"/>
      <name val="Franklin Gothic Book"/>
    </font>
    <font>
      <b/>
      <sz val="10"/>
      <color rgb="FF000000"/>
      <name val="Calibri"/>
    </font>
    <font>
      <b/>
      <sz val="8"/>
      <color rgb="FF000000"/>
      <name val="Calibri"/>
    </font>
    <font>
      <sz val="8"/>
      <color rgb="FF000000"/>
      <name val="Franklin Gothic Book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FC00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vertical="top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8" fillId="2" borderId="2" xfId="0" applyFont="1" applyFill="1" applyBorder="1"/>
    <xf numFmtId="164" fontId="6" fillId="2" borderId="2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/>
    <xf numFmtId="165" fontId="6" fillId="2" borderId="2" xfId="0" applyNumberFormat="1" applyFont="1" applyFill="1" applyBorder="1" applyAlignment="1">
      <alignment horizontal="left" vertical="top" wrapText="1"/>
    </xf>
    <xf numFmtId="0" fontId="0" fillId="2" borderId="2" xfId="0" applyFill="1" applyBorder="1"/>
    <xf numFmtId="0" fontId="9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right" vertical="top" wrapText="1"/>
    </xf>
    <xf numFmtId="165" fontId="4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>
      <selection activeCell="K11" sqref="K11"/>
    </sheetView>
  </sheetViews>
  <sheetFormatPr defaultColWidth="9" defaultRowHeight="15"/>
  <cols>
    <col min="1" max="1" width="4.140625" style="1" customWidth="1"/>
    <col min="2" max="3" width="13.7109375" style="2" customWidth="1"/>
    <col min="4" max="4" width="12.140625" style="2" customWidth="1"/>
    <col min="5" max="5" width="9.140625" style="2" customWidth="1"/>
    <col min="6" max="6" width="21.28515625" style="2" customWidth="1"/>
    <col min="7" max="7" width="9.140625" style="2" customWidth="1"/>
    <col min="8" max="8" width="9.5703125" style="2" customWidth="1"/>
    <col min="9" max="9" width="9.140625" style="2" customWidth="1"/>
    <col min="10" max="10" width="12.28515625" style="2" customWidth="1"/>
    <col min="11" max="11" width="9.140625" style="2" customWidth="1"/>
    <col min="12" max="12" width="11.28515625" style="2" customWidth="1"/>
    <col min="13" max="13" width="9.140625" style="2" customWidth="1"/>
    <col min="14" max="14" width="12.5703125" style="2" customWidth="1"/>
    <col min="15" max="15" width="9.140625" style="2" customWidth="1"/>
    <col min="16" max="16" width="12.28515625" style="2" customWidth="1"/>
    <col min="17" max="17" width="9.140625" style="2" customWidth="1"/>
    <col min="18" max="18" width="12" style="2" customWidth="1"/>
    <col min="19" max="19" width="9.140625" style="2" customWidth="1"/>
    <col min="20" max="20" width="13.5703125" style="2" customWidth="1"/>
    <col min="21" max="21" width="9.140625" style="2" customWidth="1"/>
  </cols>
  <sheetData>
    <row r="1" spans="1:26" ht="15.6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6" ht="15.6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6" ht="15.6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6" ht="16.149999999999999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6">
      <c r="A5" s="3" t="s">
        <v>4</v>
      </c>
      <c r="C5" s="23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6">
      <c r="A6" s="24" t="s">
        <v>6</v>
      </c>
      <c r="B6" s="25" t="s">
        <v>7</v>
      </c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5" t="s">
        <v>14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 t="s">
        <v>15</v>
      </c>
      <c r="V6" s="25" t="s">
        <v>16</v>
      </c>
    </row>
    <row r="7" spans="1:26" ht="25.15" customHeight="1">
      <c r="A7" s="24"/>
      <c r="B7" s="25"/>
      <c r="C7" s="25"/>
      <c r="D7" s="25"/>
      <c r="E7" s="25"/>
      <c r="F7" s="25"/>
      <c r="G7" s="25"/>
      <c r="H7" s="25"/>
      <c r="I7" s="25">
        <v>2019</v>
      </c>
      <c r="J7" s="25"/>
      <c r="K7" s="25">
        <v>2020</v>
      </c>
      <c r="L7" s="25"/>
      <c r="M7" s="25">
        <v>2021</v>
      </c>
      <c r="N7" s="25"/>
      <c r="O7" s="25">
        <v>2022</v>
      </c>
      <c r="P7" s="25"/>
      <c r="Q7" s="25">
        <v>2023</v>
      </c>
      <c r="R7" s="25"/>
      <c r="S7" s="25" t="s">
        <v>17</v>
      </c>
      <c r="T7" s="25"/>
      <c r="U7" s="25"/>
      <c r="V7" s="25"/>
    </row>
    <row r="8" spans="1:26" ht="19.899999999999999" customHeight="1">
      <c r="A8" s="24"/>
      <c r="B8" s="25"/>
      <c r="C8" s="25"/>
      <c r="D8" s="25"/>
      <c r="E8" s="25"/>
      <c r="F8" s="25"/>
      <c r="G8" s="25"/>
      <c r="H8" s="25"/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4" t="s">
        <v>18</v>
      </c>
      <c r="T8" s="4" t="s">
        <v>19</v>
      </c>
      <c r="U8" s="25"/>
      <c r="V8" s="25"/>
    </row>
    <row r="9" spans="1:26">
      <c r="A9" s="15" t="s">
        <v>20</v>
      </c>
      <c r="B9" s="15" t="s">
        <v>21</v>
      </c>
      <c r="C9" s="15" t="s">
        <v>22</v>
      </c>
      <c r="D9" s="15" t="s">
        <v>23</v>
      </c>
      <c r="E9" s="15" t="s">
        <v>24</v>
      </c>
      <c r="F9" s="15" t="s">
        <v>25</v>
      </c>
      <c r="G9" s="15" t="s">
        <v>26</v>
      </c>
      <c r="H9" s="15" t="s">
        <v>27</v>
      </c>
      <c r="I9" s="15" t="s">
        <v>28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  <c r="O9" s="15" t="s">
        <v>34</v>
      </c>
      <c r="P9" s="15" t="s">
        <v>35</v>
      </c>
      <c r="Q9" s="15" t="s">
        <v>36</v>
      </c>
      <c r="R9" s="15" t="s">
        <v>37</v>
      </c>
      <c r="S9" s="15" t="s">
        <v>38</v>
      </c>
      <c r="T9" s="15" t="s">
        <v>39</v>
      </c>
      <c r="U9" s="15" t="s">
        <v>40</v>
      </c>
      <c r="V9" s="15" t="s">
        <v>41</v>
      </c>
    </row>
    <row r="10" spans="1:26" ht="54">
      <c r="A10" s="5"/>
      <c r="B10" s="6" t="s">
        <v>42</v>
      </c>
      <c r="C10" s="6" t="s">
        <v>43</v>
      </c>
      <c r="D10" s="6" t="s">
        <v>44</v>
      </c>
      <c r="E10" s="6"/>
      <c r="F10" s="6"/>
      <c r="G10" s="6"/>
      <c r="H10" s="7">
        <v>100</v>
      </c>
      <c r="I10" s="10">
        <v>100</v>
      </c>
      <c r="J10" s="11"/>
      <c r="K10" s="10">
        <v>100</v>
      </c>
      <c r="L10" s="11"/>
      <c r="M10" s="10">
        <v>100</v>
      </c>
      <c r="N10" s="11"/>
      <c r="O10" s="10">
        <v>100</v>
      </c>
      <c r="P10" s="11"/>
      <c r="Q10" s="10">
        <v>100</v>
      </c>
      <c r="R10" s="11"/>
      <c r="S10" s="10"/>
      <c r="T10" s="13"/>
      <c r="U10" s="6"/>
      <c r="V10" s="6"/>
    </row>
    <row r="11" spans="1:26" ht="45">
      <c r="A11" s="5"/>
      <c r="B11" s="6"/>
      <c r="C11" s="6"/>
      <c r="D11" s="6"/>
      <c r="E11" s="16">
        <v>16</v>
      </c>
      <c r="F11" s="16" t="s">
        <v>45</v>
      </c>
      <c r="G11" s="16" t="s">
        <v>46</v>
      </c>
      <c r="H11" s="17">
        <v>100</v>
      </c>
      <c r="I11" s="18">
        <v>100</v>
      </c>
      <c r="J11" s="19">
        <f>0+J12+J13+J14</f>
        <v>175000000</v>
      </c>
      <c r="K11" s="18">
        <v>100</v>
      </c>
      <c r="L11" s="19">
        <f>0+L12+L13+L14</f>
        <v>361403200</v>
      </c>
      <c r="M11" s="18">
        <v>100</v>
      </c>
      <c r="N11" s="19">
        <f>0+N12+N13+N14</f>
        <v>328403200</v>
      </c>
      <c r="O11" s="18">
        <v>100</v>
      </c>
      <c r="P11" s="19">
        <f>0+P12+P13+P14</f>
        <v>300403200</v>
      </c>
      <c r="Q11" s="18">
        <v>100</v>
      </c>
      <c r="R11" s="19">
        <f>0+R12+R13+R14</f>
        <v>360283200</v>
      </c>
      <c r="S11" s="18">
        <f>IF(Z11=1,AVERAGE(I11,K11,M11,O11,Q11),IF(Z11=2,SUM(I11,K11,M11,O11,Q11),IF(Z11=3,Q11,0)))</f>
        <v>100</v>
      </c>
      <c r="T11" s="20">
        <f>0+T12+T13+T14</f>
        <v>1525492800</v>
      </c>
      <c r="U11" s="6"/>
      <c r="V11" s="6"/>
      <c r="Z11">
        <v>3</v>
      </c>
    </row>
    <row r="12" spans="1:26" ht="81">
      <c r="A12" s="5"/>
      <c r="B12" s="6"/>
      <c r="C12" s="6"/>
      <c r="D12" s="6"/>
      <c r="E12" s="6"/>
      <c r="F12" s="6" t="s">
        <v>47</v>
      </c>
      <c r="G12" s="6" t="s">
        <v>48</v>
      </c>
      <c r="H12" s="7"/>
      <c r="I12" s="10">
        <v>12</v>
      </c>
      <c r="J12" s="11">
        <v>120000000</v>
      </c>
      <c r="K12" s="10">
        <v>12</v>
      </c>
      <c r="L12" s="11">
        <v>200000000</v>
      </c>
      <c r="M12" s="10">
        <v>12</v>
      </c>
      <c r="N12" s="11">
        <v>180000000</v>
      </c>
      <c r="O12" s="10">
        <v>12</v>
      </c>
      <c r="P12" s="11">
        <v>162000000</v>
      </c>
      <c r="Q12" s="10">
        <v>12</v>
      </c>
      <c r="R12" s="11">
        <v>221880000</v>
      </c>
      <c r="S12" s="10"/>
      <c r="T12" s="13">
        <f>R12+P12+N12+L12+J12</f>
        <v>883880000</v>
      </c>
      <c r="U12" s="6"/>
      <c r="V12" s="6"/>
    </row>
    <row r="13" spans="1:26" ht="117">
      <c r="A13" s="5"/>
      <c r="B13" s="6"/>
      <c r="C13" s="6"/>
      <c r="D13" s="6"/>
      <c r="E13" s="6"/>
      <c r="F13" s="6" t="s">
        <v>49</v>
      </c>
      <c r="G13" s="6" t="s">
        <v>50</v>
      </c>
      <c r="H13" s="7"/>
      <c r="I13" s="10">
        <v>12</v>
      </c>
      <c r="J13" s="11">
        <v>55000000</v>
      </c>
      <c r="K13" s="10">
        <v>5</v>
      </c>
      <c r="L13" s="11">
        <v>135000000</v>
      </c>
      <c r="M13" s="10">
        <v>5</v>
      </c>
      <c r="N13" s="11">
        <v>122000000</v>
      </c>
      <c r="O13" s="10">
        <v>5</v>
      </c>
      <c r="P13" s="11">
        <v>112000000</v>
      </c>
      <c r="Q13" s="10">
        <v>5</v>
      </c>
      <c r="R13" s="11">
        <v>112000000</v>
      </c>
      <c r="S13" s="10"/>
      <c r="T13" s="13">
        <f>R13+P13+N13+L13+J13</f>
        <v>536000000</v>
      </c>
      <c r="U13" s="6"/>
      <c r="V13" s="6"/>
    </row>
    <row r="14" spans="1:26" ht="36">
      <c r="A14" s="5"/>
      <c r="B14" s="6"/>
      <c r="C14" s="6"/>
      <c r="D14" s="6"/>
      <c r="E14" s="6"/>
      <c r="F14" s="6" t="s">
        <v>51</v>
      </c>
      <c r="G14" s="6" t="s">
        <v>52</v>
      </c>
      <c r="H14" s="7"/>
      <c r="I14" s="10">
        <v>0</v>
      </c>
      <c r="J14" s="11">
        <v>0</v>
      </c>
      <c r="K14" s="10">
        <v>100</v>
      </c>
      <c r="L14" s="11">
        <v>26403200</v>
      </c>
      <c r="M14" s="10">
        <v>100</v>
      </c>
      <c r="N14" s="11">
        <v>26403200</v>
      </c>
      <c r="O14" s="10">
        <v>100</v>
      </c>
      <c r="P14" s="11">
        <v>26403200</v>
      </c>
      <c r="Q14" s="10">
        <v>100</v>
      </c>
      <c r="R14" s="11">
        <v>26403200</v>
      </c>
      <c r="S14" s="10"/>
      <c r="T14" s="13">
        <f>R14+P14+N14+L14+J14</f>
        <v>105612800</v>
      </c>
      <c r="U14" s="6"/>
      <c r="V14" s="6"/>
    </row>
    <row r="15" spans="1:26" ht="81">
      <c r="A15" s="5"/>
      <c r="B15" s="6"/>
      <c r="C15" s="6"/>
      <c r="D15" s="6"/>
      <c r="E15" s="16">
        <v>17</v>
      </c>
      <c r="F15" s="16" t="s">
        <v>53</v>
      </c>
      <c r="G15" s="16" t="s">
        <v>54</v>
      </c>
      <c r="H15" s="17">
        <v>0</v>
      </c>
      <c r="I15" s="18">
        <v>11.11</v>
      </c>
      <c r="J15" s="19">
        <f>0+J16+J17+J18+J19</f>
        <v>200000000</v>
      </c>
      <c r="K15" s="18">
        <v>16.66</v>
      </c>
      <c r="L15" s="19">
        <f>0+L16+L17+L18+L19</f>
        <v>574620875</v>
      </c>
      <c r="M15" s="18">
        <v>16.66</v>
      </c>
      <c r="N15" s="19">
        <f>0+N16+N17+N18+N19</f>
        <v>554620875</v>
      </c>
      <c r="O15" s="18">
        <v>16.66</v>
      </c>
      <c r="P15" s="19">
        <f>0+P16+P17+P18+P19</f>
        <v>544622625</v>
      </c>
      <c r="Q15" s="18">
        <v>16.66</v>
      </c>
      <c r="R15" s="19">
        <f>0+R16+R17+R18+R19</f>
        <v>544622625</v>
      </c>
      <c r="S15" s="18">
        <f>IF(Z15=1,AVERAGE(I15,K15,M15,O15,Q15),IF(Z15=2,SUM(I15,K15,M15,O15,Q15),IF(Z15=3,Q15,0)))</f>
        <v>77.75</v>
      </c>
      <c r="T15" s="20">
        <f>0+T16+T17+T18+T19</f>
        <v>2418487000</v>
      </c>
      <c r="U15" s="6"/>
      <c r="V15" s="6"/>
      <c r="Z15">
        <v>2</v>
      </c>
    </row>
    <row r="16" spans="1:26" ht="27">
      <c r="A16" s="5"/>
      <c r="B16" s="6"/>
      <c r="C16" s="6"/>
      <c r="D16" s="6"/>
      <c r="E16" s="6"/>
      <c r="F16" s="6" t="s">
        <v>55</v>
      </c>
      <c r="G16" s="6" t="s">
        <v>56</v>
      </c>
      <c r="H16" s="7"/>
      <c r="I16" s="10">
        <v>12</v>
      </c>
      <c r="J16" s="11">
        <v>125000000</v>
      </c>
      <c r="K16" s="10">
        <v>12</v>
      </c>
      <c r="L16" s="11">
        <v>313987375</v>
      </c>
      <c r="M16" s="10">
        <v>12</v>
      </c>
      <c r="N16" s="11">
        <v>300987375</v>
      </c>
      <c r="O16" s="10">
        <v>12</v>
      </c>
      <c r="P16" s="11">
        <v>290989125</v>
      </c>
      <c r="Q16" s="10">
        <v>12</v>
      </c>
      <c r="R16" s="11">
        <v>290989125</v>
      </c>
      <c r="S16" s="10"/>
      <c r="T16" s="13">
        <f>R16+P16+N16+L16+J16</f>
        <v>1321953000</v>
      </c>
      <c r="U16" s="6"/>
      <c r="V16" s="6"/>
    </row>
    <row r="17" spans="1:26" ht="63">
      <c r="A17" s="5"/>
      <c r="B17" s="6"/>
      <c r="C17" s="6"/>
      <c r="D17" s="6"/>
      <c r="E17" s="6"/>
      <c r="F17" s="6" t="s">
        <v>57</v>
      </c>
      <c r="G17" s="6" t="s">
        <v>58</v>
      </c>
      <c r="H17" s="7"/>
      <c r="I17" s="10">
        <v>100</v>
      </c>
      <c r="J17" s="11">
        <v>25000000</v>
      </c>
      <c r="K17" s="10">
        <v>100</v>
      </c>
      <c r="L17" s="11">
        <v>97903500</v>
      </c>
      <c r="M17" s="10">
        <v>100</v>
      </c>
      <c r="N17" s="11">
        <v>97903500</v>
      </c>
      <c r="O17" s="10">
        <v>100</v>
      </c>
      <c r="P17" s="11">
        <v>97903500</v>
      </c>
      <c r="Q17" s="10">
        <v>100</v>
      </c>
      <c r="R17" s="11">
        <v>97903500</v>
      </c>
      <c r="S17" s="10"/>
      <c r="T17" s="13">
        <f>R17+P17+N17+L17+J17</f>
        <v>416614000</v>
      </c>
      <c r="U17" s="6"/>
      <c r="V17" s="6"/>
    </row>
    <row r="18" spans="1:26" ht="54">
      <c r="A18" s="5"/>
      <c r="B18" s="6"/>
      <c r="C18" s="6"/>
      <c r="D18" s="6"/>
      <c r="E18" s="6"/>
      <c r="F18" s="6" t="s">
        <v>59</v>
      </c>
      <c r="G18" s="6" t="s">
        <v>60</v>
      </c>
      <c r="H18" s="7"/>
      <c r="I18" s="10">
        <v>100</v>
      </c>
      <c r="J18" s="11">
        <v>50000000</v>
      </c>
      <c r="K18" s="10">
        <v>190</v>
      </c>
      <c r="L18" s="11">
        <v>107000000</v>
      </c>
      <c r="M18" s="10">
        <v>180</v>
      </c>
      <c r="N18" s="11">
        <v>100000000</v>
      </c>
      <c r="O18" s="10">
        <v>180</v>
      </c>
      <c r="P18" s="11">
        <v>100000000</v>
      </c>
      <c r="Q18" s="10">
        <v>100</v>
      </c>
      <c r="R18" s="11">
        <v>100000000</v>
      </c>
      <c r="S18" s="10"/>
      <c r="T18" s="13">
        <f>R18+P18+N18+L18+J18</f>
        <v>457000000</v>
      </c>
      <c r="U18" s="6"/>
      <c r="V18" s="6"/>
    </row>
    <row r="19" spans="1:26" ht="54">
      <c r="A19" s="5"/>
      <c r="B19" s="6"/>
      <c r="C19" s="6"/>
      <c r="D19" s="6"/>
      <c r="E19" s="6"/>
      <c r="F19" s="6" t="s">
        <v>61</v>
      </c>
      <c r="G19" s="6" t="s">
        <v>62</v>
      </c>
      <c r="H19" s="7"/>
      <c r="I19" s="10">
        <v>0</v>
      </c>
      <c r="J19" s="11">
        <v>0</v>
      </c>
      <c r="K19" s="10">
        <v>4</v>
      </c>
      <c r="L19" s="11">
        <v>55730000</v>
      </c>
      <c r="M19" s="10">
        <v>4</v>
      </c>
      <c r="N19" s="11">
        <v>55730000</v>
      </c>
      <c r="O19" s="10">
        <v>4</v>
      </c>
      <c r="P19" s="11">
        <v>55730000</v>
      </c>
      <c r="Q19" s="10">
        <v>4</v>
      </c>
      <c r="R19" s="11">
        <v>55730000</v>
      </c>
      <c r="S19" s="10"/>
      <c r="T19" s="13">
        <f>R19+P19+N19+L19+J19</f>
        <v>222920000</v>
      </c>
      <c r="U19" s="6"/>
      <c r="V19" s="6"/>
    </row>
    <row r="20" spans="1:26" ht="72">
      <c r="A20" s="5"/>
      <c r="B20" s="6"/>
      <c r="C20" s="6"/>
      <c r="D20" s="6"/>
      <c r="E20" s="16">
        <v>18</v>
      </c>
      <c r="F20" s="16" t="s">
        <v>63</v>
      </c>
      <c r="G20" s="16" t="s">
        <v>64</v>
      </c>
      <c r="H20" s="17">
        <v>100</v>
      </c>
      <c r="I20" s="18">
        <v>100</v>
      </c>
      <c r="J20" s="19">
        <f>0+J21+J22+J23</f>
        <v>180000000</v>
      </c>
      <c r="K20" s="18">
        <v>100</v>
      </c>
      <c r="L20" s="19">
        <f>0+L21+L22+L23</f>
        <v>738501000</v>
      </c>
      <c r="M20" s="18">
        <v>100</v>
      </c>
      <c r="N20" s="19">
        <f>0+N21+N22+N23</f>
        <v>673864000</v>
      </c>
      <c r="O20" s="18">
        <v>100</v>
      </c>
      <c r="P20" s="19">
        <f>0+P21+P22+P23</f>
        <v>632864000</v>
      </c>
      <c r="Q20" s="18">
        <v>100</v>
      </c>
      <c r="R20" s="19">
        <f>0+R21+R22+R23</f>
        <v>632864000</v>
      </c>
      <c r="S20" s="18">
        <f>IF(Z20=1,AVERAGE(I20,K20,M20,O20,Q20),IF(Z20=2,SUM(I20,K20,M20,O20,Q20),IF(Z20=3,Q20,0)))</f>
        <v>100</v>
      </c>
      <c r="T20" s="20">
        <f>0+T21+T22+T23</f>
        <v>2858093000</v>
      </c>
      <c r="U20" s="6"/>
      <c r="V20" s="6"/>
      <c r="Z20">
        <v>3</v>
      </c>
    </row>
    <row r="21" spans="1:26" ht="36">
      <c r="A21" s="5"/>
      <c r="B21" s="6"/>
      <c r="C21" s="6"/>
      <c r="D21" s="6"/>
      <c r="E21" s="6"/>
      <c r="F21" s="6" t="s">
        <v>65</v>
      </c>
      <c r="G21" s="6" t="s">
        <v>66</v>
      </c>
      <c r="H21" s="7"/>
      <c r="I21" s="10">
        <v>12</v>
      </c>
      <c r="J21" s="11">
        <v>120000000</v>
      </c>
      <c r="K21" s="10">
        <v>12</v>
      </c>
      <c r="L21" s="11">
        <v>445637000</v>
      </c>
      <c r="M21" s="10">
        <v>12</v>
      </c>
      <c r="N21" s="11">
        <v>411000000</v>
      </c>
      <c r="O21" s="10">
        <v>12</v>
      </c>
      <c r="P21" s="11">
        <v>370000000</v>
      </c>
      <c r="Q21" s="10">
        <v>12</v>
      </c>
      <c r="R21" s="11">
        <v>370000000</v>
      </c>
      <c r="S21" s="10"/>
      <c r="T21" s="13">
        <f>R21+P21+N21+L21+J21</f>
        <v>1716637000</v>
      </c>
      <c r="U21" s="6"/>
      <c r="V21" s="6"/>
    </row>
    <row r="22" spans="1:26" ht="63">
      <c r="A22" s="5"/>
      <c r="B22" s="6"/>
      <c r="C22" s="6"/>
      <c r="D22" s="6"/>
      <c r="E22" s="6"/>
      <c r="F22" s="6" t="s">
        <v>67</v>
      </c>
      <c r="G22" s="6" t="s">
        <v>68</v>
      </c>
      <c r="H22" s="7"/>
      <c r="I22" s="10">
        <v>75</v>
      </c>
      <c r="J22" s="11">
        <v>30000000</v>
      </c>
      <c r="K22" s="10">
        <v>75</v>
      </c>
      <c r="L22" s="11">
        <v>150000000</v>
      </c>
      <c r="M22" s="10">
        <v>75</v>
      </c>
      <c r="N22" s="11">
        <v>135000000</v>
      </c>
      <c r="O22" s="10">
        <v>75</v>
      </c>
      <c r="P22" s="11">
        <v>135000000</v>
      </c>
      <c r="Q22" s="10">
        <v>75</v>
      </c>
      <c r="R22" s="11">
        <v>135000000</v>
      </c>
      <c r="S22" s="10"/>
      <c r="T22" s="13">
        <f>R22+P22+N22+L22+J22</f>
        <v>585000000</v>
      </c>
      <c r="U22" s="6"/>
      <c r="V22" s="6"/>
    </row>
    <row r="23" spans="1:26" ht="45">
      <c r="A23" s="5"/>
      <c r="B23" s="6"/>
      <c r="C23" s="6"/>
      <c r="D23" s="6"/>
      <c r="E23" s="6"/>
      <c r="F23" s="6" t="s">
        <v>69</v>
      </c>
      <c r="G23" s="6" t="s">
        <v>70</v>
      </c>
      <c r="H23" s="7"/>
      <c r="I23" s="10">
        <v>100</v>
      </c>
      <c r="J23" s="11">
        <v>30000000</v>
      </c>
      <c r="K23" s="10">
        <v>100</v>
      </c>
      <c r="L23" s="11">
        <v>142864000</v>
      </c>
      <c r="M23" s="10">
        <v>100</v>
      </c>
      <c r="N23" s="11">
        <v>127864000</v>
      </c>
      <c r="O23" s="10">
        <v>100</v>
      </c>
      <c r="P23" s="11">
        <v>127864000</v>
      </c>
      <c r="Q23" s="10">
        <v>100</v>
      </c>
      <c r="R23" s="11">
        <v>127864000</v>
      </c>
      <c r="S23" s="10"/>
      <c r="T23" s="13">
        <f>R23+P23+N23+L23+J23</f>
        <v>556456000</v>
      </c>
      <c r="U23" s="6"/>
      <c r="V23" s="6"/>
    </row>
    <row r="24" spans="1:26" ht="54">
      <c r="A24" s="5"/>
      <c r="B24" s="6"/>
      <c r="C24" s="6"/>
      <c r="D24" s="6"/>
      <c r="E24" s="16">
        <v>21</v>
      </c>
      <c r="F24" s="16" t="s">
        <v>71</v>
      </c>
      <c r="G24" s="16" t="s">
        <v>72</v>
      </c>
      <c r="H24" s="17">
        <v>100</v>
      </c>
      <c r="I24" s="18">
        <v>100</v>
      </c>
      <c r="J24" s="19">
        <f>0+J25+J26+J27+J28</f>
        <v>598862000</v>
      </c>
      <c r="K24" s="18">
        <v>100</v>
      </c>
      <c r="L24" s="19">
        <f>0+L25+L26+L27+L28</f>
        <v>863265000</v>
      </c>
      <c r="M24" s="18">
        <v>100</v>
      </c>
      <c r="N24" s="19">
        <f>0+N25+N26+N27+N28</f>
        <v>590000000</v>
      </c>
      <c r="O24" s="18">
        <v>100</v>
      </c>
      <c r="P24" s="19">
        <f>0+P25+P26+P27+P28</f>
        <v>540000000</v>
      </c>
      <c r="Q24" s="18">
        <v>100</v>
      </c>
      <c r="R24" s="19">
        <f>0+R25+R26+R27+R28</f>
        <v>540000000</v>
      </c>
      <c r="S24" s="18">
        <f>IF(Z24=1,AVERAGE(I24,K24,M24,O24,Q24),IF(Z24=2,SUM(I24,K24,M24,O24,Q24),IF(Z24=3,Q24,0)))</f>
        <v>100</v>
      </c>
      <c r="T24" s="20">
        <f>0+T25+T26+T27+T28</f>
        <v>3132127000</v>
      </c>
      <c r="U24" s="6"/>
      <c r="V24" s="6"/>
      <c r="Z24">
        <v>3</v>
      </c>
    </row>
    <row r="25" spans="1:26" ht="36">
      <c r="A25" s="5"/>
      <c r="B25" s="6"/>
      <c r="C25" s="6"/>
      <c r="D25" s="6"/>
      <c r="E25" s="6"/>
      <c r="F25" s="6" t="s">
        <v>73</v>
      </c>
      <c r="G25" s="6" t="s">
        <v>52</v>
      </c>
      <c r="H25" s="7"/>
      <c r="I25" s="10">
        <v>200</v>
      </c>
      <c r="J25" s="11">
        <v>70683500</v>
      </c>
      <c r="K25" s="10">
        <v>400</v>
      </c>
      <c r="L25" s="11">
        <v>260000000</v>
      </c>
      <c r="M25" s="10">
        <v>400</v>
      </c>
      <c r="N25" s="11">
        <v>240000000</v>
      </c>
      <c r="O25" s="10">
        <v>300</v>
      </c>
      <c r="P25" s="11">
        <v>220000000</v>
      </c>
      <c r="Q25" s="10">
        <v>300</v>
      </c>
      <c r="R25" s="11">
        <v>220000000</v>
      </c>
      <c r="S25" s="10"/>
      <c r="T25" s="13">
        <f>R25+P25+N25+L25+J25</f>
        <v>1010683500</v>
      </c>
      <c r="U25" s="6"/>
      <c r="V25" s="6"/>
    </row>
    <row r="26" spans="1:26" ht="36">
      <c r="A26" s="5"/>
      <c r="B26" s="6"/>
      <c r="C26" s="6"/>
      <c r="D26" s="6"/>
      <c r="E26" s="6"/>
      <c r="F26" s="6" t="s">
        <v>74</v>
      </c>
      <c r="G26" s="6" t="s">
        <v>75</v>
      </c>
      <c r="H26" s="7"/>
      <c r="I26" s="10">
        <v>4</v>
      </c>
      <c r="J26" s="11">
        <v>70683500</v>
      </c>
      <c r="K26" s="10">
        <v>4</v>
      </c>
      <c r="L26" s="11">
        <v>260000000</v>
      </c>
      <c r="M26" s="10">
        <v>4</v>
      </c>
      <c r="N26" s="11">
        <v>245000000</v>
      </c>
      <c r="O26" s="10">
        <v>4</v>
      </c>
      <c r="P26" s="11">
        <v>220000000</v>
      </c>
      <c r="Q26" s="10">
        <v>4</v>
      </c>
      <c r="R26" s="11">
        <v>220000000</v>
      </c>
      <c r="S26" s="10"/>
      <c r="T26" s="13">
        <f>R26+P26+N26+L26+J26</f>
        <v>1015683500</v>
      </c>
      <c r="U26" s="6"/>
      <c r="V26" s="6"/>
    </row>
    <row r="27" spans="1:26" ht="36">
      <c r="A27" s="5"/>
      <c r="B27" s="6"/>
      <c r="C27" s="6"/>
      <c r="D27" s="6"/>
      <c r="E27" s="6"/>
      <c r="F27" s="6" t="s">
        <v>76</v>
      </c>
      <c r="G27" s="6" t="s">
        <v>77</v>
      </c>
      <c r="H27" s="7"/>
      <c r="I27" s="10">
        <v>8</v>
      </c>
      <c r="J27" s="11">
        <v>129230000</v>
      </c>
      <c r="K27" s="10">
        <v>8</v>
      </c>
      <c r="L27" s="11">
        <v>115000000</v>
      </c>
      <c r="M27" s="10">
        <v>8</v>
      </c>
      <c r="N27" s="11">
        <v>105000000</v>
      </c>
      <c r="O27" s="10">
        <v>8</v>
      </c>
      <c r="P27" s="11">
        <v>100000000</v>
      </c>
      <c r="Q27" s="10">
        <v>8</v>
      </c>
      <c r="R27" s="11">
        <v>100000000</v>
      </c>
      <c r="S27" s="10"/>
      <c r="T27" s="13">
        <f>R27+P27+N27+L27+J27</f>
        <v>549230000</v>
      </c>
      <c r="U27" s="6"/>
      <c r="V27" s="6"/>
    </row>
    <row r="28" spans="1:26" ht="45">
      <c r="A28" s="5"/>
      <c r="B28" s="6"/>
      <c r="C28" s="6"/>
      <c r="D28" s="6"/>
      <c r="E28" s="6"/>
      <c r="F28" s="6" t="s">
        <v>78</v>
      </c>
      <c r="G28" s="6" t="s">
        <v>79</v>
      </c>
      <c r="H28" s="7"/>
      <c r="I28" s="10">
        <v>245</v>
      </c>
      <c r="J28" s="11">
        <v>328265000</v>
      </c>
      <c r="K28" s="10">
        <v>245</v>
      </c>
      <c r="L28" s="11">
        <v>228265000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10"/>
      <c r="T28" s="13">
        <f>R28+P28+N28+L28+J28</f>
        <v>556530000</v>
      </c>
      <c r="U28" s="6"/>
      <c r="V28" s="6"/>
    </row>
    <row r="29" spans="1:26" ht="36">
      <c r="A29" s="5"/>
      <c r="B29" s="6" t="s">
        <v>80</v>
      </c>
      <c r="C29" s="6" t="s">
        <v>81</v>
      </c>
      <c r="D29" s="6" t="s">
        <v>82</v>
      </c>
      <c r="E29" s="6"/>
      <c r="F29" s="6"/>
      <c r="G29" s="6"/>
      <c r="H29" s="7">
        <v>100</v>
      </c>
      <c r="I29" s="10">
        <v>100</v>
      </c>
      <c r="J29" s="11"/>
      <c r="K29" s="10">
        <v>100</v>
      </c>
      <c r="L29" s="11"/>
      <c r="M29" s="10">
        <v>100</v>
      </c>
      <c r="N29" s="11"/>
      <c r="O29" s="10">
        <v>100</v>
      </c>
      <c r="P29" s="11"/>
      <c r="Q29" s="10">
        <v>100</v>
      </c>
      <c r="R29" s="11"/>
      <c r="S29" s="10"/>
      <c r="T29" s="13"/>
      <c r="U29" s="6"/>
      <c r="V29" s="6"/>
    </row>
    <row r="30" spans="1:26" ht="45">
      <c r="A30" s="5"/>
      <c r="B30" s="6"/>
      <c r="C30" s="6"/>
      <c r="D30" s="6"/>
      <c r="E30" s="16">
        <v>2</v>
      </c>
      <c r="F30" s="16" t="s">
        <v>83</v>
      </c>
      <c r="G30" s="16" t="s">
        <v>84</v>
      </c>
      <c r="H30" s="17">
        <v>100</v>
      </c>
      <c r="I30" s="18">
        <v>100</v>
      </c>
      <c r="J30" s="19">
        <f>0+J31+J32+J33+J34+J35+J36+J37</f>
        <v>146000000</v>
      </c>
      <c r="K30" s="18">
        <v>100</v>
      </c>
      <c r="L30" s="19">
        <f>0+L31+L32+L33+L34+L35+L36+L37</f>
        <v>256000000</v>
      </c>
      <c r="M30" s="18">
        <v>100</v>
      </c>
      <c r="N30" s="19">
        <f>0+N31+N32+N33+N34+N35+N36+N37</f>
        <v>223900000</v>
      </c>
      <c r="O30" s="18">
        <v>100</v>
      </c>
      <c r="P30" s="19">
        <f>0+P31+P32+P33+P34+P35+P36+P37</f>
        <v>263000000</v>
      </c>
      <c r="Q30" s="18">
        <v>100</v>
      </c>
      <c r="R30" s="19">
        <f>0+R31+R32+R33+R34+R35+R36+R37</f>
        <v>267000000</v>
      </c>
      <c r="S30" s="18">
        <f>IF(Z30=1,AVERAGE(I30,K30,M30,O30,Q30),IF(Z30=2,SUM(I30,K30,M30,O30,Q30),IF(Z30=3,Q30,0)))</f>
        <v>100</v>
      </c>
      <c r="T30" s="20">
        <f>0+T31+T32+T33+T34+T35+T36+T37</f>
        <v>1155900000</v>
      </c>
      <c r="U30" s="6"/>
      <c r="V30" s="6"/>
      <c r="Z30">
        <v>3</v>
      </c>
    </row>
    <row r="31" spans="1:26" ht="45">
      <c r="A31" s="5"/>
      <c r="B31" s="6"/>
      <c r="C31" s="6"/>
      <c r="D31" s="6"/>
      <c r="E31" s="6"/>
      <c r="F31" s="6" t="s">
        <v>85</v>
      </c>
      <c r="G31" s="6" t="s">
        <v>86</v>
      </c>
      <c r="H31" s="7"/>
      <c r="I31" s="10">
        <v>2</v>
      </c>
      <c r="J31" s="11">
        <v>36000000</v>
      </c>
      <c r="K31" s="10">
        <v>2</v>
      </c>
      <c r="L31" s="11">
        <v>36000000</v>
      </c>
      <c r="M31" s="10">
        <v>2</v>
      </c>
      <c r="N31" s="11">
        <v>3900000</v>
      </c>
      <c r="O31" s="10">
        <v>2</v>
      </c>
      <c r="P31" s="11">
        <v>43000000</v>
      </c>
      <c r="Q31" s="10">
        <v>2</v>
      </c>
      <c r="R31" s="11">
        <v>47000000</v>
      </c>
      <c r="S31" s="10"/>
      <c r="T31" s="13">
        <f t="shared" ref="T31:T37" si="0">R31+P31+N31+L31+J31</f>
        <v>165900000</v>
      </c>
      <c r="U31" s="6"/>
      <c r="V31" s="6"/>
    </row>
    <row r="32" spans="1:26" ht="36">
      <c r="A32" s="5"/>
      <c r="B32" s="6"/>
      <c r="C32" s="6"/>
      <c r="D32" s="6"/>
      <c r="E32" s="6"/>
      <c r="F32" s="6" t="s">
        <v>87</v>
      </c>
      <c r="G32" s="6" t="s">
        <v>88</v>
      </c>
      <c r="H32" s="7"/>
      <c r="I32" s="10">
        <v>2</v>
      </c>
      <c r="J32" s="11">
        <v>15000000</v>
      </c>
      <c r="K32" s="10">
        <v>2</v>
      </c>
      <c r="L32" s="11">
        <v>15000000</v>
      </c>
      <c r="M32" s="10">
        <v>10</v>
      </c>
      <c r="N32" s="11">
        <v>15000000</v>
      </c>
      <c r="O32" s="10">
        <v>10</v>
      </c>
      <c r="P32" s="11">
        <v>15000000</v>
      </c>
      <c r="Q32" s="10">
        <v>10</v>
      </c>
      <c r="R32" s="11">
        <v>15000000</v>
      </c>
      <c r="S32" s="10"/>
      <c r="T32" s="13">
        <f t="shared" si="0"/>
        <v>75000000</v>
      </c>
      <c r="U32" s="6"/>
      <c r="V32" s="6"/>
    </row>
    <row r="33" spans="1:26" ht="36">
      <c r="A33" s="5"/>
      <c r="B33" s="6"/>
      <c r="C33" s="6"/>
      <c r="D33" s="6"/>
      <c r="E33" s="6"/>
      <c r="F33" s="6" t="s">
        <v>89</v>
      </c>
      <c r="G33" s="6" t="s">
        <v>90</v>
      </c>
      <c r="H33" s="7"/>
      <c r="I33" s="10">
        <v>5</v>
      </c>
      <c r="J33" s="11">
        <v>10000000</v>
      </c>
      <c r="K33" s="10">
        <v>7</v>
      </c>
      <c r="L33" s="11">
        <v>70000000</v>
      </c>
      <c r="M33" s="10">
        <v>7</v>
      </c>
      <c r="N33" s="11">
        <v>70000000</v>
      </c>
      <c r="O33" s="10">
        <v>7</v>
      </c>
      <c r="P33" s="11">
        <v>70000000</v>
      </c>
      <c r="Q33" s="10">
        <v>7</v>
      </c>
      <c r="R33" s="11">
        <v>70000000</v>
      </c>
      <c r="S33" s="10"/>
      <c r="T33" s="13">
        <f t="shared" si="0"/>
        <v>290000000</v>
      </c>
      <c r="U33" s="6"/>
      <c r="V33" s="6"/>
    </row>
    <row r="34" spans="1:26" ht="45">
      <c r="A34" s="5"/>
      <c r="B34" s="6"/>
      <c r="C34" s="6"/>
      <c r="D34" s="6"/>
      <c r="E34" s="6"/>
      <c r="F34" s="6" t="s">
        <v>91</v>
      </c>
      <c r="G34" s="6" t="s">
        <v>92</v>
      </c>
      <c r="H34" s="7"/>
      <c r="I34" s="10">
        <v>16</v>
      </c>
      <c r="J34" s="11">
        <v>15000000</v>
      </c>
      <c r="K34" s="10">
        <v>17</v>
      </c>
      <c r="L34" s="11">
        <v>15000000</v>
      </c>
      <c r="M34" s="10">
        <v>17</v>
      </c>
      <c r="N34" s="11">
        <v>15000000</v>
      </c>
      <c r="O34" s="10">
        <v>17</v>
      </c>
      <c r="P34" s="11">
        <v>15000000</v>
      </c>
      <c r="Q34" s="10">
        <v>17</v>
      </c>
      <c r="R34" s="11">
        <v>15000000</v>
      </c>
      <c r="S34" s="10"/>
      <c r="T34" s="13">
        <f t="shared" si="0"/>
        <v>75000000</v>
      </c>
      <c r="U34" s="6"/>
      <c r="V34" s="6"/>
    </row>
    <row r="35" spans="1:26" ht="36">
      <c r="A35" s="5"/>
      <c r="B35" s="6"/>
      <c r="C35" s="6"/>
      <c r="D35" s="6"/>
      <c r="E35" s="6"/>
      <c r="F35" s="6" t="s">
        <v>93</v>
      </c>
      <c r="G35" s="6" t="s">
        <v>94</v>
      </c>
      <c r="H35" s="7"/>
      <c r="I35" s="10">
        <v>7</v>
      </c>
      <c r="J35" s="11">
        <v>40000000</v>
      </c>
      <c r="K35" s="10">
        <v>12</v>
      </c>
      <c r="L35" s="11">
        <v>90000000</v>
      </c>
      <c r="M35" s="10">
        <v>14</v>
      </c>
      <c r="N35" s="11">
        <v>90000000</v>
      </c>
      <c r="O35" s="10">
        <v>16</v>
      </c>
      <c r="P35" s="11">
        <v>90000000</v>
      </c>
      <c r="Q35" s="10">
        <v>16</v>
      </c>
      <c r="R35" s="11">
        <v>90000000</v>
      </c>
      <c r="S35" s="10"/>
      <c r="T35" s="13">
        <f t="shared" si="0"/>
        <v>400000000</v>
      </c>
      <c r="U35" s="6"/>
      <c r="V35" s="6"/>
    </row>
    <row r="36" spans="1:26" ht="45">
      <c r="A36" s="5"/>
      <c r="B36" s="6"/>
      <c r="C36" s="6"/>
      <c r="D36" s="6"/>
      <c r="E36" s="6"/>
      <c r="F36" s="6" t="s">
        <v>95</v>
      </c>
      <c r="G36" s="6" t="s">
        <v>96</v>
      </c>
      <c r="H36" s="7"/>
      <c r="I36" s="10">
        <v>2</v>
      </c>
      <c r="J36" s="11">
        <v>15000000</v>
      </c>
      <c r="K36" s="10">
        <v>2</v>
      </c>
      <c r="L36" s="11">
        <v>15000000</v>
      </c>
      <c r="M36" s="10">
        <v>2</v>
      </c>
      <c r="N36" s="11">
        <v>15000000</v>
      </c>
      <c r="O36" s="10">
        <v>2</v>
      </c>
      <c r="P36" s="11">
        <v>15000000</v>
      </c>
      <c r="Q36" s="10">
        <v>2</v>
      </c>
      <c r="R36" s="11">
        <v>15000000</v>
      </c>
      <c r="S36" s="10"/>
      <c r="T36" s="13">
        <f t="shared" si="0"/>
        <v>75000000</v>
      </c>
      <c r="U36" s="6"/>
      <c r="V36" s="6"/>
    </row>
    <row r="37" spans="1:26" ht="36">
      <c r="A37" s="5"/>
      <c r="B37" s="6"/>
      <c r="C37" s="6"/>
      <c r="D37" s="6"/>
      <c r="E37" s="6"/>
      <c r="F37" s="6" t="s">
        <v>97</v>
      </c>
      <c r="G37" s="6" t="s">
        <v>98</v>
      </c>
      <c r="H37" s="7"/>
      <c r="I37" s="10">
        <v>25</v>
      </c>
      <c r="J37" s="11">
        <v>15000000</v>
      </c>
      <c r="K37" s="10">
        <v>25</v>
      </c>
      <c r="L37" s="11">
        <v>15000000</v>
      </c>
      <c r="M37" s="10">
        <v>25</v>
      </c>
      <c r="N37" s="11">
        <v>15000000</v>
      </c>
      <c r="O37" s="10">
        <v>25</v>
      </c>
      <c r="P37" s="11">
        <v>15000000</v>
      </c>
      <c r="Q37" s="10">
        <v>25</v>
      </c>
      <c r="R37" s="11">
        <v>15000000</v>
      </c>
      <c r="S37" s="10"/>
      <c r="T37" s="13">
        <f t="shared" si="0"/>
        <v>75000000</v>
      </c>
      <c r="U37" s="6"/>
      <c r="V37" s="6"/>
    </row>
    <row r="38" spans="1:26" ht="27">
      <c r="A38" s="5"/>
      <c r="B38" s="6" t="s">
        <v>99</v>
      </c>
      <c r="C38" s="6" t="s">
        <v>100</v>
      </c>
      <c r="D38" s="6" t="s">
        <v>101</v>
      </c>
      <c r="E38" s="6"/>
      <c r="F38" s="6"/>
      <c r="G38" s="6"/>
      <c r="H38" s="7">
        <v>90</v>
      </c>
      <c r="I38" s="10">
        <v>100</v>
      </c>
      <c r="J38" s="11"/>
      <c r="K38" s="10">
        <v>100</v>
      </c>
      <c r="L38" s="11"/>
      <c r="M38" s="10">
        <v>100</v>
      </c>
      <c r="N38" s="11"/>
      <c r="O38" s="10">
        <v>100</v>
      </c>
      <c r="P38" s="11"/>
      <c r="Q38" s="10">
        <v>100</v>
      </c>
      <c r="R38" s="11"/>
      <c r="S38" s="10"/>
      <c r="T38" s="13"/>
      <c r="U38" s="6"/>
      <c r="V38" s="6"/>
    </row>
    <row r="39" spans="1:26" ht="27">
      <c r="A39" s="5"/>
      <c r="B39" s="6"/>
      <c r="C39" s="6"/>
      <c r="D39" s="6"/>
      <c r="E39" s="16">
        <v>3</v>
      </c>
      <c r="F39" s="16" t="s">
        <v>102</v>
      </c>
      <c r="G39" s="16" t="s">
        <v>103</v>
      </c>
      <c r="H39" s="17">
        <v>90</v>
      </c>
      <c r="I39" s="18">
        <v>100</v>
      </c>
      <c r="J39" s="19">
        <f>0+J40+J41+J42</f>
        <v>14950000</v>
      </c>
      <c r="K39" s="18">
        <v>100</v>
      </c>
      <c r="L39" s="19">
        <f>0+L40+L41+L42</f>
        <v>45750000</v>
      </c>
      <c r="M39" s="18">
        <v>100</v>
      </c>
      <c r="N39" s="19">
        <f>0+N40+N41+N42</f>
        <v>49000000</v>
      </c>
      <c r="O39" s="18">
        <v>100</v>
      </c>
      <c r="P39" s="19">
        <f>0+P40+P41+P42</f>
        <v>54000000</v>
      </c>
      <c r="Q39" s="18">
        <v>100</v>
      </c>
      <c r="R39" s="19">
        <f>0+R40+R41+R42</f>
        <v>59000000</v>
      </c>
      <c r="S39" s="18">
        <f>IF(Z39=1,AVERAGE(I39,K39,M39,O39,Q39),IF(Z39=2,SUM(I39,K39,M39,O39,Q39),IF(Z39=3,Q39,0)))</f>
        <v>100</v>
      </c>
      <c r="T39" s="20">
        <f>0+T40+T41+T42</f>
        <v>222700000</v>
      </c>
      <c r="U39" s="6"/>
      <c r="V39" s="6"/>
      <c r="Z39">
        <v>3</v>
      </c>
    </row>
    <row r="40" spans="1:26" ht="45">
      <c r="A40" s="5"/>
      <c r="B40" s="6"/>
      <c r="C40" s="6"/>
      <c r="D40" s="6"/>
      <c r="E40" s="6"/>
      <c r="F40" s="6" t="s">
        <v>104</v>
      </c>
      <c r="G40" s="6" t="s">
        <v>105</v>
      </c>
      <c r="H40" s="7"/>
      <c r="I40" s="10">
        <v>26</v>
      </c>
      <c r="J40" s="11">
        <v>14950000</v>
      </c>
      <c r="K40" s="10">
        <v>23</v>
      </c>
      <c r="L40" s="11">
        <v>14950000</v>
      </c>
      <c r="M40" s="10">
        <v>23</v>
      </c>
      <c r="N40" s="11">
        <v>16000000</v>
      </c>
      <c r="O40" s="10">
        <v>23</v>
      </c>
      <c r="P40" s="11">
        <v>18000000</v>
      </c>
      <c r="Q40" s="10">
        <v>23</v>
      </c>
      <c r="R40" s="11">
        <v>20000000</v>
      </c>
      <c r="S40" s="10"/>
      <c r="T40" s="13">
        <f>R40+P40+N40+L40+J40</f>
        <v>83900000</v>
      </c>
      <c r="U40" s="6"/>
      <c r="V40" s="6"/>
    </row>
    <row r="41" spans="1:26" ht="45">
      <c r="A41" s="5"/>
      <c r="B41" s="6"/>
      <c r="C41" s="6"/>
      <c r="D41" s="6"/>
      <c r="E41" s="6"/>
      <c r="F41" s="6" t="s">
        <v>106</v>
      </c>
      <c r="G41" s="6" t="s">
        <v>107</v>
      </c>
      <c r="H41" s="7"/>
      <c r="I41" s="10">
        <v>0</v>
      </c>
      <c r="J41" s="11">
        <v>0</v>
      </c>
      <c r="K41" s="10">
        <v>28</v>
      </c>
      <c r="L41" s="11">
        <v>18200000</v>
      </c>
      <c r="M41" s="10">
        <v>28</v>
      </c>
      <c r="N41" s="11">
        <v>20000000</v>
      </c>
      <c r="O41" s="10">
        <v>28</v>
      </c>
      <c r="P41" s="11">
        <v>22000000</v>
      </c>
      <c r="Q41" s="10">
        <v>28</v>
      </c>
      <c r="R41" s="11">
        <v>24000000</v>
      </c>
      <c r="S41" s="10"/>
      <c r="T41" s="13">
        <f>R41+P41+N41+L41+J41</f>
        <v>84200000</v>
      </c>
      <c r="U41" s="6"/>
      <c r="V41" s="6"/>
    </row>
    <row r="42" spans="1:26" ht="54">
      <c r="A42" s="5"/>
      <c r="B42" s="6"/>
      <c r="C42" s="6"/>
      <c r="D42" s="6"/>
      <c r="E42" s="6"/>
      <c r="F42" s="6" t="s">
        <v>108</v>
      </c>
      <c r="G42" s="6" t="s">
        <v>109</v>
      </c>
      <c r="H42" s="7"/>
      <c r="I42" s="10">
        <v>0</v>
      </c>
      <c r="J42" s="11">
        <v>0</v>
      </c>
      <c r="K42" s="10">
        <v>28</v>
      </c>
      <c r="L42" s="11">
        <v>12600000</v>
      </c>
      <c r="M42" s="10">
        <v>28</v>
      </c>
      <c r="N42" s="11">
        <v>13000000</v>
      </c>
      <c r="O42" s="10">
        <v>28</v>
      </c>
      <c r="P42" s="11">
        <v>14000000</v>
      </c>
      <c r="Q42" s="10">
        <v>28</v>
      </c>
      <c r="R42" s="11">
        <v>15000000</v>
      </c>
      <c r="S42" s="10"/>
      <c r="T42" s="13">
        <f>R42+P42+N42+L42+J42</f>
        <v>54600000</v>
      </c>
      <c r="U42" s="6"/>
      <c r="V42" s="6"/>
    </row>
    <row r="43" spans="1:26" ht="54">
      <c r="A43" s="5"/>
      <c r="B43" s="6" t="s">
        <v>110</v>
      </c>
      <c r="C43" s="6" t="s">
        <v>111</v>
      </c>
      <c r="D43" s="6" t="s">
        <v>112</v>
      </c>
      <c r="E43" s="6"/>
      <c r="F43" s="6"/>
      <c r="G43" s="6"/>
      <c r="H43" s="7">
        <v>90</v>
      </c>
      <c r="I43" s="10">
        <v>100</v>
      </c>
      <c r="J43" s="11"/>
      <c r="K43" s="10">
        <v>100</v>
      </c>
      <c r="L43" s="11"/>
      <c r="M43" s="10">
        <v>100</v>
      </c>
      <c r="N43" s="11"/>
      <c r="O43" s="10">
        <v>100</v>
      </c>
      <c r="P43" s="11"/>
      <c r="Q43" s="10">
        <v>100</v>
      </c>
      <c r="R43" s="11"/>
      <c r="S43" s="10"/>
      <c r="T43" s="13"/>
      <c r="U43" s="6"/>
      <c r="V43" s="6"/>
    </row>
    <row r="44" spans="1:26" ht="90">
      <c r="A44" s="5"/>
      <c r="B44" s="6"/>
      <c r="C44" s="6"/>
      <c r="D44" s="6"/>
      <c r="E44" s="16">
        <v>5</v>
      </c>
      <c r="F44" s="16" t="s">
        <v>113</v>
      </c>
      <c r="G44" s="16" t="s">
        <v>114</v>
      </c>
      <c r="H44" s="17">
        <v>90</v>
      </c>
      <c r="I44" s="18">
        <v>100</v>
      </c>
      <c r="J44" s="19">
        <f>0+J45</f>
        <v>0</v>
      </c>
      <c r="K44" s="18">
        <v>100</v>
      </c>
      <c r="L44" s="19">
        <f>0+L45</f>
        <v>30000000</v>
      </c>
      <c r="M44" s="18">
        <v>100</v>
      </c>
      <c r="N44" s="19">
        <f>0+N45</f>
        <v>30000000</v>
      </c>
      <c r="O44" s="18">
        <v>100</v>
      </c>
      <c r="P44" s="19">
        <f>0+P45</f>
        <v>30000000</v>
      </c>
      <c r="Q44" s="18">
        <v>100</v>
      </c>
      <c r="R44" s="19">
        <f>0+R45</f>
        <v>30000000</v>
      </c>
      <c r="S44" s="18">
        <f>IF(Z44=1,AVERAGE(I44,K44,M44,O44,Q44),IF(Z44=2,SUM(I44,K44,M44,O44,Q44),IF(Z44=3,Q44,0)))</f>
        <v>100</v>
      </c>
      <c r="T44" s="20">
        <f>0+T45</f>
        <v>120000000</v>
      </c>
      <c r="U44" s="6"/>
      <c r="V44" s="6"/>
      <c r="Z44">
        <v>3</v>
      </c>
    </row>
    <row r="45" spans="1:26" ht="72">
      <c r="A45" s="5"/>
      <c r="B45" s="6"/>
      <c r="C45" s="6"/>
      <c r="D45" s="6"/>
      <c r="E45" s="6"/>
      <c r="F45" s="6" t="s">
        <v>115</v>
      </c>
      <c r="G45" s="6" t="s">
        <v>116</v>
      </c>
      <c r="H45" s="7"/>
      <c r="I45" s="10">
        <v>0</v>
      </c>
      <c r="J45" s="11">
        <v>0</v>
      </c>
      <c r="K45" s="10">
        <v>6</v>
      </c>
      <c r="L45" s="11">
        <v>30000000</v>
      </c>
      <c r="M45" s="10">
        <v>6</v>
      </c>
      <c r="N45" s="11">
        <v>30000000</v>
      </c>
      <c r="O45" s="10">
        <v>6</v>
      </c>
      <c r="P45" s="11">
        <v>30000000</v>
      </c>
      <c r="Q45" s="10">
        <v>6</v>
      </c>
      <c r="R45" s="11">
        <v>30000000</v>
      </c>
      <c r="S45" s="10"/>
      <c r="T45" s="13">
        <f>R45+P45+N45+L45+J45</f>
        <v>120000000</v>
      </c>
      <c r="U45" s="6"/>
      <c r="V45" s="6"/>
    </row>
    <row r="46" spans="1:26" ht="36">
      <c r="A46" s="5"/>
      <c r="B46" s="6" t="s">
        <v>117</v>
      </c>
      <c r="C46" s="6" t="s">
        <v>118</v>
      </c>
      <c r="D46" s="6" t="s">
        <v>119</v>
      </c>
      <c r="E46" s="6"/>
      <c r="F46" s="6"/>
      <c r="G46" s="6"/>
      <c r="H46" s="7">
        <v>100</v>
      </c>
      <c r="I46" s="10">
        <v>100</v>
      </c>
      <c r="J46" s="11"/>
      <c r="K46" s="10">
        <v>100</v>
      </c>
      <c r="L46" s="11"/>
      <c r="M46" s="10">
        <v>100</v>
      </c>
      <c r="N46" s="11"/>
      <c r="O46" s="10">
        <v>100</v>
      </c>
      <c r="P46" s="11"/>
      <c r="Q46" s="10">
        <v>100</v>
      </c>
      <c r="R46" s="11"/>
      <c r="S46" s="10"/>
      <c r="T46" s="13"/>
      <c r="U46" s="6"/>
      <c r="V46" s="6"/>
    </row>
    <row r="47" spans="1:26" ht="54">
      <c r="A47" s="5"/>
      <c r="B47" s="6"/>
      <c r="C47" s="6"/>
      <c r="D47" s="6"/>
      <c r="E47" s="16">
        <v>1</v>
      </c>
      <c r="F47" s="16" t="s">
        <v>120</v>
      </c>
      <c r="G47" s="16" t="s">
        <v>121</v>
      </c>
      <c r="H47" s="17">
        <v>100</v>
      </c>
      <c r="I47" s="18">
        <v>100</v>
      </c>
      <c r="J47" s="19">
        <f>0+J48+J49+J50+J51+J52+J53+J54+J55+J56+J57+J58</f>
        <v>627421800</v>
      </c>
      <c r="K47" s="18">
        <v>100</v>
      </c>
      <c r="L47" s="19">
        <f>0+L48+L49+L50+L51+L52+L53+L54+L55+L56+L57+L58</f>
        <v>752830000</v>
      </c>
      <c r="M47" s="18">
        <v>100</v>
      </c>
      <c r="N47" s="19">
        <f>0+N48+N49+N50+N51+N52+N53+N54+N55+N56+N57+N58</f>
        <v>829260000</v>
      </c>
      <c r="O47" s="18">
        <v>100</v>
      </c>
      <c r="P47" s="19">
        <f>0+P48+P49+P50+P51+P52+P53+P54+P55+P56+P57+P58</f>
        <v>892136000</v>
      </c>
      <c r="Q47" s="18">
        <v>100</v>
      </c>
      <c r="R47" s="19">
        <f>0+R48+R49+R50+R51+R52+R53+R54+R55+R56+R57+R58</f>
        <v>4985250000</v>
      </c>
      <c r="S47" s="18">
        <f>IF(Z47=1,AVERAGE(I47,K47,M47,O47,Q47),IF(Z47=2,SUM(I47,K47,M47,O47,Q47),IF(Z47=3,Q47,0)))</f>
        <v>100</v>
      </c>
      <c r="T47" s="20">
        <f>0+T48+T49+T50+T51+T52+T53+T54+T55+T56+T57+T58</f>
        <v>8086897800</v>
      </c>
      <c r="U47" s="6"/>
      <c r="V47" s="6"/>
      <c r="Z47">
        <v>3</v>
      </c>
    </row>
    <row r="48" spans="1:26" ht="36">
      <c r="A48" s="5"/>
      <c r="B48" s="6"/>
      <c r="C48" s="6"/>
      <c r="D48" s="6"/>
      <c r="E48" s="6"/>
      <c r="F48" s="6" t="s">
        <v>122</v>
      </c>
      <c r="G48" s="6" t="s">
        <v>123</v>
      </c>
      <c r="H48" s="7"/>
      <c r="I48" s="10">
        <v>1225</v>
      </c>
      <c r="J48" s="11">
        <v>5000000</v>
      </c>
      <c r="K48" s="10">
        <v>1225</v>
      </c>
      <c r="L48" s="11">
        <v>6750000</v>
      </c>
      <c r="M48" s="10">
        <v>1230</v>
      </c>
      <c r="N48" s="11">
        <v>7500000</v>
      </c>
      <c r="O48" s="10">
        <v>1250</v>
      </c>
      <c r="P48" s="11">
        <v>8000000</v>
      </c>
      <c r="Q48" s="10">
        <v>1265</v>
      </c>
      <c r="R48" s="11">
        <v>8500000</v>
      </c>
      <c r="S48" s="10"/>
      <c r="T48" s="13">
        <f t="shared" ref="T48:T58" si="1">R48+P48+N48+L48+J48</f>
        <v>35750000</v>
      </c>
      <c r="U48" s="6"/>
      <c r="V48" s="6"/>
    </row>
    <row r="49" spans="1:22" ht="63">
      <c r="A49" s="5"/>
      <c r="B49" s="6"/>
      <c r="C49" s="6"/>
      <c r="D49" s="6"/>
      <c r="E49" s="6"/>
      <c r="F49" s="6" t="s">
        <v>124</v>
      </c>
      <c r="G49" s="6" t="s">
        <v>125</v>
      </c>
      <c r="H49" s="7"/>
      <c r="I49" s="10">
        <v>12</v>
      </c>
      <c r="J49" s="11">
        <v>40000000</v>
      </c>
      <c r="K49" s="10">
        <v>12</v>
      </c>
      <c r="L49" s="11">
        <v>48000000</v>
      </c>
      <c r="M49" s="10">
        <v>12</v>
      </c>
      <c r="N49" s="11">
        <v>50000000</v>
      </c>
      <c r="O49" s="10">
        <v>12</v>
      </c>
      <c r="P49" s="11">
        <v>52000000</v>
      </c>
      <c r="Q49" s="10">
        <v>12</v>
      </c>
      <c r="R49" s="11">
        <v>55000000</v>
      </c>
      <c r="S49" s="10"/>
      <c r="T49" s="13">
        <f t="shared" si="1"/>
        <v>245000000</v>
      </c>
      <c r="U49" s="6"/>
      <c r="V49" s="6"/>
    </row>
    <row r="50" spans="1:22" ht="54">
      <c r="A50" s="5"/>
      <c r="B50" s="6"/>
      <c r="C50" s="6"/>
      <c r="D50" s="6"/>
      <c r="E50" s="6"/>
      <c r="F50" s="6" t="s">
        <v>126</v>
      </c>
      <c r="G50" s="6" t="s">
        <v>127</v>
      </c>
      <c r="H50" s="7"/>
      <c r="I50" s="10">
        <v>7</v>
      </c>
      <c r="J50" s="11">
        <v>7850000</v>
      </c>
      <c r="K50" s="10">
        <v>12</v>
      </c>
      <c r="L50" s="11">
        <v>9550000</v>
      </c>
      <c r="M50" s="10">
        <v>14</v>
      </c>
      <c r="N50" s="11">
        <v>10500000</v>
      </c>
      <c r="O50" s="10">
        <v>16</v>
      </c>
      <c r="P50" s="11">
        <v>11000000</v>
      </c>
      <c r="Q50" s="10">
        <v>16</v>
      </c>
      <c r="R50" s="11">
        <v>11500000</v>
      </c>
      <c r="S50" s="10"/>
      <c r="T50" s="13">
        <f t="shared" si="1"/>
        <v>50400000</v>
      </c>
      <c r="U50" s="6"/>
      <c r="V50" s="6"/>
    </row>
    <row r="51" spans="1:22" ht="63">
      <c r="A51" s="5"/>
      <c r="B51" s="6"/>
      <c r="C51" s="6"/>
      <c r="D51" s="6"/>
      <c r="E51" s="6"/>
      <c r="F51" s="6" t="s">
        <v>128</v>
      </c>
      <c r="G51" s="6" t="s">
        <v>129</v>
      </c>
      <c r="H51" s="7"/>
      <c r="I51" s="10">
        <v>12</v>
      </c>
      <c r="J51" s="11">
        <v>141000000</v>
      </c>
      <c r="K51" s="10">
        <v>13</v>
      </c>
      <c r="L51" s="11">
        <v>155000000</v>
      </c>
      <c r="M51" s="10">
        <v>13</v>
      </c>
      <c r="N51" s="11">
        <v>170000000</v>
      </c>
      <c r="O51" s="10">
        <v>13</v>
      </c>
      <c r="P51" s="11">
        <v>180000000</v>
      </c>
      <c r="Q51" s="10">
        <v>13</v>
      </c>
      <c r="R51" s="11">
        <v>190000000</v>
      </c>
      <c r="S51" s="10"/>
      <c r="T51" s="13">
        <f t="shared" si="1"/>
        <v>836000000</v>
      </c>
      <c r="U51" s="6"/>
      <c r="V51" s="6"/>
    </row>
    <row r="52" spans="1:22" ht="45">
      <c r="A52" s="5"/>
      <c r="B52" s="6"/>
      <c r="C52" s="6"/>
      <c r="D52" s="6"/>
      <c r="E52" s="6"/>
      <c r="F52" s="6" t="s">
        <v>130</v>
      </c>
      <c r="G52" s="6" t="s">
        <v>131</v>
      </c>
      <c r="H52" s="7"/>
      <c r="I52" s="10">
        <v>1</v>
      </c>
      <c r="J52" s="11">
        <v>48000000</v>
      </c>
      <c r="K52" s="10">
        <v>2</v>
      </c>
      <c r="L52" s="11">
        <v>48000000</v>
      </c>
      <c r="M52" s="10">
        <v>2</v>
      </c>
      <c r="N52" s="11">
        <v>55000000</v>
      </c>
      <c r="O52" s="10">
        <v>2</v>
      </c>
      <c r="P52" s="11">
        <v>60000000</v>
      </c>
      <c r="Q52" s="10">
        <v>2</v>
      </c>
      <c r="R52" s="11">
        <v>65000000</v>
      </c>
      <c r="S52" s="10"/>
      <c r="T52" s="13">
        <f t="shared" si="1"/>
        <v>276000000</v>
      </c>
      <c r="U52" s="6"/>
      <c r="V52" s="6"/>
    </row>
    <row r="53" spans="1:22" ht="36">
      <c r="A53" s="5"/>
      <c r="B53" s="6"/>
      <c r="C53" s="6"/>
      <c r="D53" s="6"/>
      <c r="E53" s="6"/>
      <c r="F53" s="6" t="s">
        <v>132</v>
      </c>
      <c r="G53" s="6" t="s">
        <v>133</v>
      </c>
      <c r="H53" s="7"/>
      <c r="I53" s="10">
        <v>43</v>
      </c>
      <c r="J53" s="11">
        <v>55000000</v>
      </c>
      <c r="K53" s="10">
        <v>47</v>
      </c>
      <c r="L53" s="11">
        <v>55000000</v>
      </c>
      <c r="M53" s="10">
        <v>47</v>
      </c>
      <c r="N53" s="11">
        <v>60000000</v>
      </c>
      <c r="O53" s="10">
        <v>47</v>
      </c>
      <c r="P53" s="11">
        <v>65000000</v>
      </c>
      <c r="Q53" s="10">
        <v>47</v>
      </c>
      <c r="R53" s="11">
        <v>70000000</v>
      </c>
      <c r="S53" s="10"/>
      <c r="T53" s="13">
        <f t="shared" si="1"/>
        <v>305000000</v>
      </c>
      <c r="U53" s="6"/>
      <c r="V53" s="6"/>
    </row>
    <row r="54" spans="1:22" ht="63">
      <c r="A54" s="5"/>
      <c r="B54" s="6"/>
      <c r="C54" s="6"/>
      <c r="D54" s="6"/>
      <c r="E54" s="6"/>
      <c r="F54" s="6" t="s">
        <v>134</v>
      </c>
      <c r="G54" s="6" t="s">
        <v>135</v>
      </c>
      <c r="H54" s="7"/>
      <c r="I54" s="10">
        <v>66171</v>
      </c>
      <c r="J54" s="11">
        <v>58971800</v>
      </c>
      <c r="K54" s="10">
        <v>66225</v>
      </c>
      <c r="L54" s="11">
        <v>35000000</v>
      </c>
      <c r="M54" s="10">
        <v>66347</v>
      </c>
      <c r="N54" s="11">
        <v>37000000</v>
      </c>
      <c r="O54" s="10">
        <v>67212</v>
      </c>
      <c r="P54" s="11">
        <v>39000000</v>
      </c>
      <c r="Q54" s="10">
        <v>69300</v>
      </c>
      <c r="R54" s="11">
        <v>40000000</v>
      </c>
      <c r="S54" s="10"/>
      <c r="T54" s="13">
        <f t="shared" si="1"/>
        <v>209971800</v>
      </c>
      <c r="U54" s="6"/>
      <c r="V54" s="6"/>
    </row>
    <row r="55" spans="1:22" ht="63">
      <c r="A55" s="5"/>
      <c r="B55" s="6"/>
      <c r="C55" s="6"/>
      <c r="D55" s="6"/>
      <c r="E55" s="6"/>
      <c r="F55" s="6" t="s">
        <v>136</v>
      </c>
      <c r="G55" s="6" t="s">
        <v>137</v>
      </c>
      <c r="H55" s="7"/>
      <c r="I55" s="10">
        <v>0</v>
      </c>
      <c r="J55" s="11">
        <v>0</v>
      </c>
      <c r="K55" s="10">
        <v>3</v>
      </c>
      <c r="L55" s="11">
        <v>3000000</v>
      </c>
      <c r="M55" s="10">
        <v>3</v>
      </c>
      <c r="N55" s="11">
        <v>3000000</v>
      </c>
      <c r="O55" s="10">
        <v>3</v>
      </c>
      <c r="P55" s="11">
        <v>3000000</v>
      </c>
      <c r="Q55" s="10">
        <v>3</v>
      </c>
      <c r="R55" s="11">
        <v>3000000</v>
      </c>
      <c r="S55" s="10"/>
      <c r="T55" s="13">
        <f t="shared" si="1"/>
        <v>12000000</v>
      </c>
      <c r="U55" s="6"/>
      <c r="V55" s="6"/>
    </row>
    <row r="56" spans="1:22" ht="45">
      <c r="A56" s="5"/>
      <c r="B56" s="6"/>
      <c r="C56" s="6"/>
      <c r="D56" s="6"/>
      <c r="E56" s="6"/>
      <c r="F56" s="6" t="s">
        <v>138</v>
      </c>
      <c r="G56" s="6" t="s">
        <v>139</v>
      </c>
      <c r="H56" s="7"/>
      <c r="I56" s="10">
        <v>0</v>
      </c>
      <c r="J56" s="11">
        <v>0</v>
      </c>
      <c r="K56" s="10">
        <v>3</v>
      </c>
      <c r="L56" s="11">
        <v>12150000</v>
      </c>
      <c r="M56" s="10">
        <v>3</v>
      </c>
      <c r="N56" s="11">
        <v>12500000</v>
      </c>
      <c r="O56" s="10">
        <v>3</v>
      </c>
      <c r="P56" s="11">
        <v>13000000</v>
      </c>
      <c r="Q56" s="10">
        <v>3</v>
      </c>
      <c r="R56" s="11">
        <v>13500000</v>
      </c>
      <c r="S56" s="10"/>
      <c r="T56" s="13">
        <f t="shared" si="1"/>
        <v>51150000</v>
      </c>
      <c r="U56" s="6"/>
      <c r="V56" s="6"/>
    </row>
    <row r="57" spans="1:22" ht="36">
      <c r="A57" s="5"/>
      <c r="B57" s="6"/>
      <c r="C57" s="6"/>
      <c r="D57" s="6"/>
      <c r="E57" s="6"/>
      <c r="F57" s="6" t="s">
        <v>140</v>
      </c>
      <c r="G57" s="6" t="s">
        <v>141</v>
      </c>
      <c r="H57" s="7"/>
      <c r="I57" s="10">
        <v>720</v>
      </c>
      <c r="J57" s="11">
        <v>21600000</v>
      </c>
      <c r="K57" s="10">
        <v>720</v>
      </c>
      <c r="L57" s="11">
        <v>21600000</v>
      </c>
      <c r="M57" s="10">
        <v>720</v>
      </c>
      <c r="N57" s="11">
        <v>23760000</v>
      </c>
      <c r="O57" s="10">
        <v>720</v>
      </c>
      <c r="P57" s="11">
        <v>26136000</v>
      </c>
      <c r="Q57" s="10">
        <v>720</v>
      </c>
      <c r="R57" s="11">
        <v>28750000</v>
      </c>
      <c r="S57" s="10"/>
      <c r="T57" s="13">
        <f t="shared" si="1"/>
        <v>121846000</v>
      </c>
      <c r="U57" s="6"/>
      <c r="V57" s="6"/>
    </row>
    <row r="58" spans="1:22" ht="54">
      <c r="A58" s="5"/>
      <c r="B58" s="6"/>
      <c r="C58" s="6"/>
      <c r="D58" s="6"/>
      <c r="E58" s="6"/>
      <c r="F58" s="6" t="s">
        <v>142</v>
      </c>
      <c r="G58" s="6" t="s">
        <v>143</v>
      </c>
      <c r="H58" s="7"/>
      <c r="I58" s="10">
        <v>57</v>
      </c>
      <c r="J58" s="11">
        <v>250000000</v>
      </c>
      <c r="K58" s="10">
        <v>53</v>
      </c>
      <c r="L58" s="11">
        <v>358780000</v>
      </c>
      <c r="M58" s="10">
        <v>65</v>
      </c>
      <c r="N58" s="11">
        <v>400000000</v>
      </c>
      <c r="O58" s="10">
        <v>70</v>
      </c>
      <c r="P58" s="11">
        <v>435000000</v>
      </c>
      <c r="Q58" s="10">
        <v>70</v>
      </c>
      <c r="R58" s="11">
        <v>4500000000</v>
      </c>
      <c r="S58" s="10"/>
      <c r="T58" s="13">
        <f t="shared" si="1"/>
        <v>5943780000</v>
      </c>
      <c r="U58" s="6"/>
      <c r="V58" s="6"/>
    </row>
    <row r="59" spans="1:22">
      <c r="A59" s="8"/>
      <c r="B59" s="26" t="s">
        <v>144</v>
      </c>
      <c r="C59" s="26"/>
      <c r="D59" s="26"/>
      <c r="E59" s="26"/>
      <c r="F59" s="26"/>
      <c r="G59" s="9"/>
      <c r="H59" s="9"/>
      <c r="I59" s="12"/>
      <c r="J59" s="12">
        <f>0+J11+J15+J20+J24+J30+J39+J44+J47</f>
        <v>1942233800</v>
      </c>
      <c r="K59" s="12"/>
      <c r="L59" s="12">
        <f>0+L11+L15+L20+L24+L30+L39+L44+L47</f>
        <v>3622370075</v>
      </c>
      <c r="M59" s="12"/>
      <c r="N59" s="12">
        <f>0+N11+N15+N20+N24+N30+N39+N44+N47</f>
        <v>3279048075</v>
      </c>
      <c r="O59" s="12"/>
      <c r="P59" s="12">
        <f>0+P11+P15+P20+P24+P30+P39+P44+P47</f>
        <v>3257025825</v>
      </c>
      <c r="Q59" s="12"/>
      <c r="R59" s="12">
        <f>0+R11+R15+R20+R24+R30+R39+R44+R47</f>
        <v>7419019825</v>
      </c>
      <c r="S59" s="12"/>
      <c r="T59" s="12">
        <f>0+T11+T15+T20+T24+T30+T39+T44+T47</f>
        <v>19519697600</v>
      </c>
      <c r="U59" s="9"/>
      <c r="V59" s="14"/>
    </row>
  </sheetData>
  <sheetProtection formatCells="0" formatColumns="0" formatRows="0" insertColumns="0" insertRows="0" insertHyperlinks="0" deleteColumns="0" deleteRows="0" sort="0" autoFilter="0" pivotTables="0"/>
  <mergeCells count="23">
    <mergeCell ref="G6:G8"/>
    <mergeCell ref="H6:H8"/>
    <mergeCell ref="U6:U8"/>
    <mergeCell ref="V6:V8"/>
    <mergeCell ref="B59:F59"/>
    <mergeCell ref="F6:F8"/>
    <mergeCell ref="I6:T6"/>
    <mergeCell ref="I7:J7"/>
    <mergeCell ref="K7:L7"/>
    <mergeCell ref="M7:N7"/>
    <mergeCell ref="O7:P7"/>
    <mergeCell ref="Q7:R7"/>
    <mergeCell ref="S7:T7"/>
    <mergeCell ref="A6:A8"/>
    <mergeCell ref="B6:B8"/>
    <mergeCell ref="C6:C8"/>
    <mergeCell ref="D6:D8"/>
    <mergeCell ref="E6:E8"/>
    <mergeCell ref="A1:V1"/>
    <mergeCell ref="A2:V2"/>
    <mergeCell ref="A3:V3"/>
    <mergeCell ref="A4:V4"/>
    <mergeCell ref="C5:V5"/>
  </mergeCells>
  <pageMargins left="0.19685039370078741" right="0.19685039370078741" top="0.74803149606299213" bottom="0.35433070866141736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formatCells="0" formatColumns="0" formatRows="0" insertColumns="0" insertRows="0" insertHyperlinks="0" deleteColumns="0" deleteRows="0" sort="0" autoFilter="0" pivotTables="0"/>
  <pageMargins left="0.69930555555555596" right="0.69930555555555596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formatCells="0" formatColumns="0" formatRows="0" insertColumns="0" insertRows="0" insertHyperlinks="0" deleteColumns="0" deleteRows="0" sort="0" autoFilter="0" pivotTables="0"/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user</cp:lastModifiedBy>
  <cp:lastPrinted>2020-09-13T09:28:27Z</cp:lastPrinted>
  <dcterms:created xsi:type="dcterms:W3CDTF">2014-09-10T11:17:00Z</dcterms:created>
  <dcterms:modified xsi:type="dcterms:W3CDTF">2020-09-14T03:48:12Z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