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990" windowHeight="7545" activeTab="2"/>
  </bookViews>
  <sheets>
    <sheet name="2.7 PENCAPAIAN KINERJA " sheetId="8" r:id="rId1"/>
    <sheet name="7.1 INDIKATOR" sheetId="5" r:id="rId2"/>
    <sheet name="2.8 ANGGARAN DAN REALISASI" sheetId="9" r:id="rId3"/>
  </sheets>
  <definedNames>
    <definedName name="_xlnm.Print_Area" localSheetId="0">'2.7 PENCAPAIAN KINERJA '!$A$1:$T$149</definedName>
    <definedName name="_xlnm.Print_Titles" localSheetId="0">'2.7 PENCAPAIAN KINERJA '!$5:$6</definedName>
    <definedName name="_xlnm.Print_Titles" localSheetId="1">'7.1 INDIKATOR'!$4:$6</definedName>
  </definedNames>
  <calcPr calcId="124519"/>
</workbook>
</file>

<file path=xl/calcChain.xml><?xml version="1.0" encoding="utf-8"?>
<calcChain xmlns="http://schemas.openxmlformats.org/spreadsheetml/2006/main">
  <c r="R44" i="8"/>
  <c r="O42"/>
  <c r="N42"/>
  <c r="R40"/>
  <c r="Q40"/>
  <c r="P40"/>
  <c r="O38"/>
  <c r="N38"/>
  <c r="R36"/>
  <c r="Q36"/>
  <c r="P36"/>
  <c r="O36"/>
  <c r="N36"/>
  <c r="O34"/>
  <c r="N34"/>
  <c r="Q29"/>
  <c r="P29"/>
  <c r="O29"/>
  <c r="N29"/>
  <c r="R27"/>
  <c r="Q27"/>
  <c r="P27"/>
  <c r="O27"/>
  <c r="R21"/>
  <c r="Q21"/>
  <c r="R19"/>
  <c r="Q19"/>
  <c r="Q17"/>
  <c r="O15"/>
  <c r="N15"/>
  <c r="R13"/>
  <c r="Q13"/>
  <c r="P13"/>
  <c r="O13"/>
  <c r="R11"/>
  <c r="Q11"/>
  <c r="P11"/>
  <c r="O11"/>
  <c r="N11"/>
  <c r="R21" i="9" l="1"/>
  <c r="R129"/>
  <c r="R121"/>
  <c r="R125"/>
  <c r="R119"/>
  <c r="R115"/>
  <c r="N115"/>
  <c r="R111"/>
  <c r="R109"/>
  <c r="R107"/>
  <c r="R105"/>
  <c r="R97"/>
  <c r="R95"/>
  <c r="R93"/>
  <c r="R91"/>
  <c r="R54"/>
  <c r="R48"/>
  <c r="R42"/>
  <c r="R40"/>
  <c r="M107"/>
  <c r="P107"/>
  <c r="S107" s="1"/>
  <c r="O107"/>
  <c r="N107"/>
  <c r="Q105"/>
  <c r="P105"/>
  <c r="O105"/>
  <c r="N105"/>
  <c r="M105"/>
  <c r="M97"/>
  <c r="S97" s="1"/>
  <c r="Q95"/>
  <c r="R87"/>
  <c r="P87"/>
  <c r="O87"/>
  <c r="N87"/>
  <c r="M87"/>
  <c r="Q33"/>
  <c r="Q25"/>
  <c r="Q23"/>
  <c r="Q21"/>
  <c r="Q19"/>
  <c r="Q17"/>
  <c r="Q15"/>
  <c r="P121"/>
  <c r="P117"/>
  <c r="P111"/>
  <c r="S111" s="1"/>
  <c r="P109"/>
  <c r="P95"/>
  <c r="P82"/>
  <c r="P48"/>
  <c r="P46"/>
  <c r="P44"/>
  <c r="P33"/>
  <c r="P31"/>
  <c r="P29"/>
  <c r="P25"/>
  <c r="P23"/>
  <c r="P19"/>
  <c r="P17"/>
  <c r="P15"/>
  <c r="O121"/>
  <c r="O117"/>
  <c r="O109"/>
  <c r="O82"/>
  <c r="S82" s="1"/>
  <c r="O62"/>
  <c r="O56"/>
  <c r="O54"/>
  <c r="O48"/>
  <c r="O46"/>
  <c r="O44"/>
  <c r="O33"/>
  <c r="O31"/>
  <c r="O29"/>
  <c r="O25"/>
  <c r="O23"/>
  <c r="O21"/>
  <c r="O19"/>
  <c r="O17"/>
  <c r="O15"/>
  <c r="N125"/>
  <c r="S125" s="1"/>
  <c r="N119"/>
  <c r="N117"/>
  <c r="N93"/>
  <c r="N91"/>
  <c r="N82"/>
  <c r="N54"/>
  <c r="N48"/>
  <c r="N46"/>
  <c r="N44"/>
  <c r="N40"/>
  <c r="S40" s="1"/>
  <c r="N33"/>
  <c r="N31"/>
  <c r="N25"/>
  <c r="N23"/>
  <c r="N21"/>
  <c r="N19"/>
  <c r="N17"/>
  <c r="N15"/>
  <c r="M125"/>
  <c r="M119"/>
  <c r="M117"/>
  <c r="M115"/>
  <c r="M93"/>
  <c r="M91"/>
  <c r="M82"/>
  <c r="M76"/>
  <c r="S76" s="1"/>
  <c r="M62"/>
  <c r="M54"/>
  <c r="M48"/>
  <c r="M46"/>
  <c r="M44"/>
  <c r="M42"/>
  <c r="S42" s="1"/>
  <c r="M40"/>
  <c r="M33"/>
  <c r="S33" s="1"/>
  <c r="M31"/>
  <c r="M29"/>
  <c r="S29" s="1"/>
  <c r="M25"/>
  <c r="M23"/>
  <c r="S23" s="1"/>
  <c r="M19"/>
  <c r="S19" s="1"/>
  <c r="M17"/>
  <c r="M15"/>
  <c r="O13"/>
  <c r="N13"/>
  <c r="M13"/>
  <c r="R82"/>
  <c r="R76"/>
  <c r="S62"/>
  <c r="R62"/>
  <c r="S56"/>
  <c r="R56"/>
  <c r="Q54"/>
  <c r="R31"/>
  <c r="S21"/>
  <c r="R29"/>
  <c r="S25"/>
  <c r="R117"/>
  <c r="R46"/>
  <c r="R44"/>
  <c r="R33"/>
  <c r="R25"/>
  <c r="R23"/>
  <c r="S17"/>
  <c r="S15"/>
  <c r="R19"/>
  <c r="R17"/>
  <c r="R15"/>
  <c r="R13"/>
  <c r="Q129"/>
  <c r="S129" s="1"/>
  <c r="L127"/>
  <c r="K127"/>
  <c r="J127"/>
  <c r="I127"/>
  <c r="H127"/>
  <c r="G127"/>
  <c r="F127"/>
  <c r="E127"/>
  <c r="D127"/>
  <c r="C127"/>
  <c r="L123"/>
  <c r="K123"/>
  <c r="J123"/>
  <c r="I123"/>
  <c r="H123"/>
  <c r="G123"/>
  <c r="F123"/>
  <c r="E123"/>
  <c r="D123"/>
  <c r="C123"/>
  <c r="Q121"/>
  <c r="S121" s="1"/>
  <c r="Q117"/>
  <c r="L113"/>
  <c r="K113"/>
  <c r="J113"/>
  <c r="I113"/>
  <c r="H113"/>
  <c r="G113"/>
  <c r="F113"/>
  <c r="E113"/>
  <c r="D113"/>
  <c r="C113"/>
  <c r="L103"/>
  <c r="K103"/>
  <c r="J103"/>
  <c r="I103"/>
  <c r="H103"/>
  <c r="G103"/>
  <c r="F103"/>
  <c r="E103"/>
  <c r="D103"/>
  <c r="C103"/>
  <c r="L89"/>
  <c r="K89"/>
  <c r="J89"/>
  <c r="I89"/>
  <c r="H89"/>
  <c r="G89"/>
  <c r="F89"/>
  <c r="E89"/>
  <c r="D89"/>
  <c r="C89"/>
  <c r="Q87"/>
  <c r="S87" s="1"/>
  <c r="Q82"/>
  <c r="L80"/>
  <c r="K80"/>
  <c r="J80"/>
  <c r="I80"/>
  <c r="H80"/>
  <c r="G80"/>
  <c r="F80"/>
  <c r="E80"/>
  <c r="D80"/>
  <c r="C80"/>
  <c r="M78"/>
  <c r="L72"/>
  <c r="K72"/>
  <c r="J72"/>
  <c r="I72"/>
  <c r="H72"/>
  <c r="G72"/>
  <c r="F72"/>
  <c r="E72"/>
  <c r="D72"/>
  <c r="C72"/>
  <c r="L60"/>
  <c r="K60"/>
  <c r="J60"/>
  <c r="I60"/>
  <c r="H60"/>
  <c r="G60"/>
  <c r="F60"/>
  <c r="E60"/>
  <c r="D60"/>
  <c r="C60"/>
  <c r="L52"/>
  <c r="K52"/>
  <c r="J52"/>
  <c r="I52"/>
  <c r="H52"/>
  <c r="G52"/>
  <c r="F52"/>
  <c r="E52"/>
  <c r="D52"/>
  <c r="C52"/>
  <c r="Q48"/>
  <c r="S48" s="1"/>
  <c r="Q46"/>
  <c r="Q44"/>
  <c r="S44" s="1"/>
  <c r="L36"/>
  <c r="K36"/>
  <c r="J36"/>
  <c r="I36"/>
  <c r="H36"/>
  <c r="G36"/>
  <c r="F36"/>
  <c r="E36"/>
  <c r="D36"/>
  <c r="C36"/>
  <c r="Q31"/>
  <c r="S31" s="1"/>
  <c r="U18"/>
  <c r="Q13"/>
  <c r="S13" s="1"/>
  <c r="P13"/>
  <c r="L11"/>
  <c r="K11"/>
  <c r="J11"/>
  <c r="J10" s="1"/>
  <c r="I11"/>
  <c r="H11"/>
  <c r="G11"/>
  <c r="F11"/>
  <c r="F10" s="1"/>
  <c r="E11"/>
  <c r="D11"/>
  <c r="C11"/>
  <c r="K10"/>
  <c r="I10"/>
  <c r="E10"/>
  <c r="D10"/>
  <c r="G10" l="1"/>
  <c r="S93"/>
  <c r="S54"/>
  <c r="S109"/>
  <c r="S95"/>
  <c r="S105"/>
  <c r="S91"/>
  <c r="S115"/>
  <c r="S119"/>
  <c r="C10"/>
  <c r="S117"/>
  <c r="S46"/>
  <c r="H10"/>
  <c r="L10"/>
</calcChain>
</file>

<file path=xl/sharedStrings.xml><?xml version="1.0" encoding="utf-8"?>
<sst xmlns="http://schemas.openxmlformats.org/spreadsheetml/2006/main" count="207" uniqueCount="179">
  <si>
    <t>Pencapaian Kinerja Pelayanan Badan Kesatuan Bangsa dan Politik</t>
  </si>
  <si>
    <t>Kota Kotamobagu</t>
  </si>
  <si>
    <t>Target IKK</t>
  </si>
  <si>
    <t>Indikator</t>
  </si>
  <si>
    <t>Realisasi Capaian Tahun ke</t>
  </si>
  <si>
    <t>Rasio Capaian pada Tahun ke</t>
  </si>
  <si>
    <t>No</t>
  </si>
  <si>
    <t>Anggaran</t>
  </si>
  <si>
    <t>Realisasi</t>
  </si>
  <si>
    <t>Badan Kesatuan Bangsa dan Politik</t>
  </si>
  <si>
    <t xml:space="preserve">Target Capaian Setiap Tahun </t>
  </si>
  <si>
    <t>Indikator Kinerja SKPD yang Mengacu pada Tujuan dan Sasaran RPJMD</t>
  </si>
  <si>
    <t>Kondisi Kinerja pada Akhir Periode RPJMD</t>
  </si>
  <si>
    <t>Kondisi Kinerja pada Awal Periode RPJMD</t>
  </si>
  <si>
    <t xml:space="preserve">Program Pelayanan Administrasi Perkantoran </t>
  </si>
  <si>
    <t xml:space="preserve">Program Peningkatan Disiplin Aparatur </t>
  </si>
  <si>
    <t>Program Peningkatan Kapasitas Sumber Daya Aparatur</t>
  </si>
  <si>
    <t>Program Peningkatan Keamanan dan Kenyamanan Lingkungan</t>
  </si>
  <si>
    <t xml:space="preserve">Program Pengembangan Wawasan Kebangsaan </t>
  </si>
  <si>
    <t>Program Pengembangan Politik Masyarakat</t>
  </si>
  <si>
    <t xml:space="preserve">Penyediaan Jasa Surat Menyurat </t>
  </si>
  <si>
    <t xml:space="preserve">Penyediaan Jasa Komunikasi, Sumber Daya Air dan Listrik </t>
  </si>
  <si>
    <t>Penyediaan Jasa Pemeliharaan dan Perizinan Kendaraan Dinas Operasional</t>
  </si>
  <si>
    <t xml:space="preserve">Penyediaan Jasa Administrasi Keuangan </t>
  </si>
  <si>
    <t xml:space="preserve">Penyediaan Alat Tulis Kantor </t>
  </si>
  <si>
    <t xml:space="preserve">Penyediaan Barang Cetakan dan Pengadaan </t>
  </si>
  <si>
    <t xml:space="preserve">Penyediaan Bahan Bacaan dan Perundang-Undangan </t>
  </si>
  <si>
    <t xml:space="preserve">Penyediaan Makanan dan Minuman </t>
  </si>
  <si>
    <t xml:space="preserve">Rapat-rapat Koordinasi dan Konsultasi ke Luar Daerah </t>
  </si>
  <si>
    <t>Program Peningkatan Sarana dan Prasarana Aparatur</t>
  </si>
  <si>
    <t xml:space="preserve">Pengadaan Kendaraan Dinas / Operasional </t>
  </si>
  <si>
    <t xml:space="preserve">Pengadaan Perlengkapan gedung Kantor </t>
  </si>
  <si>
    <t xml:space="preserve">Pengadaan Peralatan gedung Kantor </t>
  </si>
  <si>
    <t xml:space="preserve">Pemeliharaan Rutin / Berkala Gedung Kantor </t>
  </si>
  <si>
    <t xml:space="preserve">Pemeliharaan Rutin/Berkala Kendaraan Dinas/Operasional </t>
  </si>
  <si>
    <t xml:space="preserve">Pengadaan Pakaian Dinas Beserta Perlengkpannya </t>
  </si>
  <si>
    <t>Penyiapan Tenaga Pengendali Keamanan dan Kenyamanan Lingkungan</t>
  </si>
  <si>
    <t xml:space="preserve">Program Pemeliharaan Kontrantibmas dan Pencegahan Tindak Kriminal </t>
  </si>
  <si>
    <t>Peningkatan Kerjasama dengan Aparat Keamanan dalam teknik  pencegahan kejahatan</t>
  </si>
  <si>
    <t xml:space="preserve">Peningkatan Kapasitas Aparat dalam rangka pelaksanaan Siskamswakarsa di Daerah </t>
  </si>
  <si>
    <t>Peningkatan Rasa Solidaritas dan Ikatan Sosial dikalangan masyarakat</t>
  </si>
  <si>
    <t>Program Kemitraan Pengembangan Wawasan Kebangsaan</t>
  </si>
  <si>
    <t>Fasilitas pencapai Halaqoh dan berbagai forum keagamaan lainnya dalam upaya peningkatan wawasan kebangsaan</t>
  </si>
  <si>
    <t xml:space="preserve">Seminar, Talk Show, Diskusi Peningkatan Wawasan Kebangsaan </t>
  </si>
  <si>
    <t>Program Pendidikan Politik Masyarakat</t>
  </si>
  <si>
    <t>Penyuluhan kepada Masyarakat</t>
  </si>
  <si>
    <t>Koordinasi Forum - forum Diskusi Politik</t>
  </si>
  <si>
    <t xml:space="preserve">Monitoring, Evaluasi dan Pelaporan </t>
  </si>
  <si>
    <t>Pendidikan dan Pelatihan Formal</t>
  </si>
  <si>
    <t xml:space="preserve">Urusan Wajib Kesatuan Bangsa dan Politik </t>
  </si>
  <si>
    <t xml:space="preserve">Peningkatan Toleransi dan Kerukunan dlm Kehidupan Beragama </t>
  </si>
  <si>
    <t>Pentas seni dan budaya, festifal, lomba cipta dalam upaya peningkatan wawasan kebangsaan</t>
  </si>
  <si>
    <t xml:space="preserve">Peningkatan Toleransi dan Kerukunan Dalam Kehidupan Beragama </t>
  </si>
  <si>
    <t xml:space="preserve">Penyediaan Peralatan Rumah Tangga </t>
  </si>
  <si>
    <t>Output : Terwujudnya keamanan dan kenyamanan dilingkungan masyarakat</t>
  </si>
  <si>
    <t>Outcome : Terciptanya suasana kerukunan antar umat beragama, antar etnis, antar golongan, dan budaya</t>
  </si>
  <si>
    <t>Output : Terlaksananya pelaksanaan kegiatan Pemilihan Umum</t>
  </si>
  <si>
    <t>Tabel 1</t>
  </si>
  <si>
    <t>Presentase Deteksi Ancaman dan Terciptanya Keamanan Daerah/Wilayah yang bisa mengancam stabilitas Daerah/Nasional</t>
  </si>
  <si>
    <t>Cakupan penduduk yang memiliki pengetahuan komprehensif tetang pemeliharaan kantrantibmas dan tindak kriminal</t>
  </si>
  <si>
    <t>2 Nota Kesepakatan dan Rekomendasi Pengembangan Wawasan Kebangsaan</t>
  </si>
  <si>
    <t>Cakupan Penduduk yang memahami komprehensif tentang wawasan kebangsaan</t>
  </si>
  <si>
    <t>Jumlah Sosialisasi</t>
  </si>
  <si>
    <t>: Rekomendasi Kemitraan Pengembangan Wawasan Kebangsaan</t>
  </si>
  <si>
    <t>4 Kali Pertemuan dan 4 Kali Dialog</t>
  </si>
  <si>
    <t>Jumlah Peserta Sosialisasi</t>
  </si>
  <si>
    <t xml:space="preserve">Presentase Pendidikan Masyarakat yang dilaksanakan </t>
  </si>
  <si>
    <t>Jumlah Dokumen Bantuan Poliitk yang diverifikasi</t>
  </si>
  <si>
    <t>Terpenuhinya Pemantauan Penyelenggaraan Pemilu di 33 Desa/Kelurahan</t>
  </si>
  <si>
    <t xml:space="preserve"> Terlaksananya Pemilihan Umum yang Demokratis dan berkualitas</t>
  </si>
  <si>
    <t>Outome: Presentase Sumber Daya Aparatur yang memiliki kompetensi sesuai bidangnya</t>
  </si>
  <si>
    <t>Terciptanya  Pentas seni / Karnaval antar etnis dan budaya</t>
  </si>
  <si>
    <t>Pengendalian Keamanan Lingkungan</t>
  </si>
  <si>
    <t>12 Kali Pertemuan</t>
  </si>
  <si>
    <t>Tahun 2019</t>
  </si>
  <si>
    <t>Tahun 2020</t>
  </si>
  <si>
    <t>Tahun 2021</t>
  </si>
  <si>
    <t>Tahun 2022</t>
  </si>
  <si>
    <t>Tahun 2023</t>
  </si>
  <si>
    <t>Target Renstra Perangkat Daerah Tahun ke</t>
  </si>
  <si>
    <t>Indikator Kinerja Sesuai Tupoksi OPD</t>
  </si>
  <si>
    <t>Output : Jumlah dokumen bermaterai</t>
  </si>
  <si>
    <t xml:space="preserve">Output : Waktu penyediaan jasa komunikasi, sumberdaya air dan listrik (bln) </t>
  </si>
  <si>
    <t xml:space="preserve">Output : Tersedianya STNK dan pajak Kendaraan dinas/operasional (unit) </t>
  </si>
  <si>
    <t xml:space="preserve">Output : Tersedianya tenaga Pengelolah Keuangan dan tenaga kontrak/honorer (org) </t>
  </si>
  <si>
    <t>Penyediaan jasa kebersihan kantor</t>
  </si>
  <si>
    <t xml:space="preserve">Output : Tersedianya tenaga kebersihan kantor (orang) </t>
  </si>
  <si>
    <t>Output : Jumlah dan jenis ATK yang tersedia (jenis)</t>
  </si>
  <si>
    <t xml:space="preserve">Output : Jumlah dan jenis barang cetakan dan penggandaan yang disediakan (lembar) </t>
  </si>
  <si>
    <t>Output : Jumlah dan jenis peralatan Rumah Tangga yang disediakan (jenis)</t>
  </si>
  <si>
    <t>Output : Tersedianya Bahan bacaan surat kabar harian (media)</t>
  </si>
  <si>
    <t>Output : Tersedianya Makanan Minuman Tamu dan Rapat (dos)</t>
  </si>
  <si>
    <t>Output : Terlaksananya rapat - rapat koordinasi dan konsultasi</t>
  </si>
  <si>
    <t xml:space="preserve">Output : Tersedianya kendaraan dinas/Operasional (unit) </t>
  </si>
  <si>
    <t>Output : Tersedianya perlengkapan gedung kantor (unit)</t>
  </si>
  <si>
    <t>Output : Tersedianya peralatan gedung kantor (unit)</t>
  </si>
  <si>
    <t>Output : Tersedianya alat kebersihan dan bahan pembersih (jenis)</t>
  </si>
  <si>
    <t>Output : Terpeliharanya kendaraan dinas/operasional (unit)</t>
  </si>
  <si>
    <t>Pemeliharaan Rutin/Berkala Peralatan Gedung Kantor</t>
  </si>
  <si>
    <t>Output : Terpeliharanya peralatan gedung kantor (unit)</t>
  </si>
  <si>
    <t>Pemeliharaan Rutin/Berkala Perlengkapan Gedung Kantor</t>
  </si>
  <si>
    <t>Output : Terpeliharanya perlengkapan gedung kantor (unit)</t>
  </si>
  <si>
    <t>Output : Tersedianya pakaian beserta perlengkapannya (pasang)</t>
  </si>
  <si>
    <t>Pengadaan Pakaian Khusus Hari-Hari Tertentu</t>
  </si>
  <si>
    <t>Output : Tersedianya pakaian khusus hari-hari tertentu (pasang)</t>
  </si>
  <si>
    <t xml:space="preserve">Pengadaan Pakaian Olahraga Beserta Perlengkpannya </t>
  </si>
  <si>
    <t>Output : Tersedianya pakaian olahraga beserta perlengkapannya (pasang)</t>
  </si>
  <si>
    <t>Output : jumlah  peserta bimtek implementasi peraturan perundang-undangan (orang)</t>
  </si>
  <si>
    <t>Output : Terciptanya keamanan dan kenyamanan dilingkungan masyarakat kota kotamobagu</t>
  </si>
  <si>
    <t>Monitoring dan Evaluasi</t>
  </si>
  <si>
    <t>Outcome : Terciptanya keamanan dan kenyamanan dilingkungan masyarakat kota kotamobagu</t>
  </si>
  <si>
    <t>Output : Cakupan jumlah organisasi FKDM</t>
  </si>
  <si>
    <t>Outcome : Cakupan presentase partisipasi kelompok masyarakat dalam berbhineka tunggal ika</t>
  </si>
  <si>
    <t>Output : Terwujudnya toleransi dan kerukunan antar umat beragama dalam kehidupan beragama</t>
  </si>
  <si>
    <t>Output : Tersedianya Forum Pembauran Kebangsaan (FPK)</t>
  </si>
  <si>
    <t>Bela Negara</t>
  </si>
  <si>
    <t>Output : Jumlah ASN yang mengikuti Sosialisasi Bela Negara (Orang)</t>
  </si>
  <si>
    <t>Revolusi Mental</t>
  </si>
  <si>
    <t>0utput : Jumlah ASN yang mengikuti Sosialisasi Revolusi Mental (Orang)</t>
  </si>
  <si>
    <t>Jelajah Nusantara</t>
  </si>
  <si>
    <t>Output : Jumlah Peserta yang mengikuti jelajah nusantara (Orang)</t>
  </si>
  <si>
    <t xml:space="preserve">Forum Pembauran Kebangsaan </t>
  </si>
  <si>
    <t>Output : Jumlah Rapat Koordinasi FPK (Kali)</t>
  </si>
  <si>
    <t>Output : Jumlah Pelajar dan Mahasiswa yang mengikuti Seminar Talk Show</t>
  </si>
  <si>
    <t>Fasilitas Pencapaian Halaqoh Dan Berbagai Forum Keagamaan Lainnya Dalam Upaya Peningkatan Wawasan Kebangsaan</t>
  </si>
  <si>
    <t>Output : Terlaksananya Dialog dan Rapat FKUB dengan masyarakat (kali)</t>
  </si>
  <si>
    <t>Sosialisasi Pembauran Kebangsaan</t>
  </si>
  <si>
    <t>Output : Terlaksananya Sosialisasi Pembauran Kebangsaan</t>
  </si>
  <si>
    <t>Peningkatan Kapasitas Kelembagaan Dan Sumber Daya Manusia</t>
  </si>
  <si>
    <t>Output : Terlaksananya Pembinaan Terhadap Ormas,OKP dan LSM</t>
  </si>
  <si>
    <t>Outcome : Cakupan presentase partai politik yang melakukan pendidikan politik pada masyarakat</t>
  </si>
  <si>
    <t>Output : Jumlah peserta penyuluhan sadar politik</t>
  </si>
  <si>
    <t xml:space="preserve">Output : Terlaksananya Diskusi Kebijakan Politik </t>
  </si>
  <si>
    <t>Verifikasi Bantuan Keuangan Pada Partai Politik</t>
  </si>
  <si>
    <t>Output : Jumlah Partai Politik Yang Terverifikasi</t>
  </si>
  <si>
    <t>Outcome : Terciptanya kesadaran masyarakat dalam menggunakan hak pilihnya</t>
  </si>
  <si>
    <t>Pelaksanaan Pemilukada/Pilpres/Pileg/Pilgub</t>
  </si>
  <si>
    <t>Output : Terlaksananya Pemilihan Umum yang Demokratis dan Berkualitas</t>
  </si>
  <si>
    <t>Program Pendukung Kelancaran Penyelenggaraan Pemilu</t>
  </si>
  <si>
    <t>Outcome : Jumlah Peserta Sosialisasi Penyelenggaraan Pemilu</t>
  </si>
  <si>
    <t>Desk Pemilihan Walikota dan Wakil Walikota Kotamobagu</t>
  </si>
  <si>
    <t>Output : Jumlah Personil Pemantau Pilwako</t>
  </si>
  <si>
    <t>Outcome :  Pelayanan Administrasi Perkantoran</t>
  </si>
  <si>
    <t>Outcome : Ketersediaan Sarana dan Prasarana Aparatur</t>
  </si>
  <si>
    <t>Outcome : Peningkatan disiplin aparatur</t>
  </si>
  <si>
    <t>Outcome : Terciptanya suasana aman dan damai dilingkungan masyarakat kota kotamobagu</t>
  </si>
  <si>
    <t>Uraian</t>
  </si>
  <si>
    <t>Anggaran pada tahun ke</t>
  </si>
  <si>
    <t>Realisasi anggaran pada Tahun ke</t>
  </si>
  <si>
    <t>Rasio antara realisasi dan anggaran tahun ke</t>
  </si>
  <si>
    <t>Rata-rata pertumbuhan</t>
  </si>
  <si>
    <t>Tahun  2018</t>
  </si>
  <si>
    <t>Jumlah Peserta Bela Negara</t>
  </si>
  <si>
    <t>Jumlah Peserta Revolus Mental</t>
  </si>
  <si>
    <t>Verifikasi Bantuan Keuangan Kepada Partai Politik</t>
  </si>
  <si>
    <t>Jumlah Partai Politik Yang Terverifikasi</t>
  </si>
  <si>
    <t>Jumlah personil pemantau Pilwako</t>
  </si>
  <si>
    <t>Tabel 7.1</t>
  </si>
  <si>
    <t>Tabel 2.8</t>
  </si>
  <si>
    <t>Anggaran dan Realisasi Pendanaan Badan Kesbangpol</t>
  </si>
  <si>
    <t>Tabel 2.7</t>
  </si>
  <si>
    <t>Terwujudnya keamanan dan kenyamanan di lingkungan masyarakat (orang)</t>
  </si>
  <si>
    <t>Cakupan jumlah organisasi FKDM (orang)</t>
  </si>
  <si>
    <t xml:space="preserve"> Terwujudnya toleransi dan kerukunan antar umat beragama dalam kehidupan beragama (orang)</t>
  </si>
  <si>
    <t>Tersedianya Forum Pembauran Kebangsaan (FPK)</t>
  </si>
  <si>
    <t>Jumlah ASN yang mengikuti Sosialisasi Bela Negara (Orang)</t>
  </si>
  <si>
    <t>Jumlah ASN yang mengikuti Sosialisasi Revolusi Mental (Orang)</t>
  </si>
  <si>
    <t>Jumlah Peserta yang mengikuti jelajah nusantara (Orang)</t>
  </si>
  <si>
    <t>Terlaksananya pembinaan terhadap ormas, OKP dan LSM (orang)</t>
  </si>
  <si>
    <t>Terlaksananya Dialog dan Rapat FKUB dengan masyarakat (kali)</t>
  </si>
  <si>
    <t>Jumlah Pelajar dan Mahasiswa yang mengikuti Seminar Talk Show (orang)</t>
  </si>
  <si>
    <t>RENSTRA BADAN KESBANGPOL  BAB II GAMBARAN PELAYANAN PD</t>
  </si>
  <si>
    <t>2019-2023</t>
  </si>
  <si>
    <t>Jumlah peserta penyuluhan sadar politik (orang)</t>
  </si>
  <si>
    <t>Terlaksananya Diskusi Kebijakan Politik (orang)</t>
  </si>
  <si>
    <t>Terlaksananya pelaksanaan kegiatan Pemilihan Umum (orang)</t>
  </si>
  <si>
    <t>Jumlah Partai Politik Yang Terverifikasi (parpol)</t>
  </si>
  <si>
    <t xml:space="preserve"> Terlaksananya Pemilihan Umum yang Demokratis dan Berkualitas (kegiatan)</t>
  </si>
  <si>
    <t>Jumlah Personil Pemantau Pilwako (orang)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</si>
</sst>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5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sz val="8"/>
      <color theme="1"/>
      <name val="Cambria"/>
      <family val="1"/>
      <scheme val="major"/>
    </font>
    <font>
      <sz val="8"/>
      <color theme="1"/>
      <name val="Calibri"/>
      <family val="2"/>
      <charset val="1"/>
      <scheme val="min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0"/>
      <color theme="1"/>
      <name val="Calibri"/>
      <family val="2"/>
      <charset val="1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3"/>
      <color theme="1"/>
      <name val="Calibri"/>
      <family val="2"/>
      <charset val="1"/>
      <scheme val="minor"/>
    </font>
    <font>
      <b/>
      <i/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sz val="10"/>
      <name val="Cambria"/>
      <family val="1"/>
      <scheme val="major"/>
    </font>
    <font>
      <i/>
      <sz val="8"/>
      <color theme="1"/>
      <name val="Calibri"/>
      <family val="2"/>
      <scheme val="minor"/>
    </font>
    <font>
      <b/>
      <i/>
      <sz val="8"/>
      <color theme="2" tint="-0.89999084444715716"/>
      <name val="Cambria"/>
      <family val="1"/>
      <scheme val="major"/>
    </font>
    <font>
      <b/>
      <i/>
      <sz val="8"/>
      <color theme="1"/>
      <name val="Calibri"/>
      <family val="2"/>
      <scheme val="minor"/>
    </font>
    <font>
      <b/>
      <i/>
      <sz val="8"/>
      <color theme="2" tint="-0.89999084444715716"/>
      <name val="Calibri"/>
      <family val="2"/>
      <scheme val="minor"/>
    </font>
    <font>
      <sz val="8"/>
      <color theme="1"/>
      <name val="Times New Roman"/>
      <family val="1"/>
    </font>
    <font>
      <b/>
      <i/>
      <sz val="8"/>
      <name val="Cambria"/>
      <family val="1"/>
      <scheme val="major"/>
    </font>
    <font>
      <b/>
      <sz val="8"/>
      <color theme="1"/>
      <name val="Times New Roman"/>
      <family val="1"/>
    </font>
    <font>
      <b/>
      <i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7"/>
      <color theme="1"/>
      <name val="Calibri"/>
      <family val="2"/>
      <charset val="1"/>
      <scheme val="minor"/>
    </font>
    <font>
      <sz val="7"/>
      <color theme="1"/>
      <name val="Times New Roman"/>
      <family val="1"/>
    </font>
    <font>
      <b/>
      <sz val="7"/>
      <color theme="1"/>
      <name val="Arial Narrow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1" fillId="0" borderId="0"/>
    <xf numFmtId="165" fontId="3" fillId="0" borderId="0" applyFont="0" applyFill="0" applyBorder="0" applyAlignment="0" applyProtection="0"/>
  </cellStyleXfs>
  <cellXfs count="381">
    <xf numFmtId="0" fontId="0" fillId="0" borderId="0" xfId="0"/>
    <xf numFmtId="0" fontId="0" fillId="0" borderId="11" xfId="0" applyBorder="1"/>
    <xf numFmtId="0" fontId="2" fillId="0" borderId="1" xfId="0" applyFont="1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8" fillId="0" borderId="23" xfId="0" applyFont="1" applyBorder="1" applyAlignment="1">
      <alignment vertical="center" wrapText="1"/>
    </xf>
    <xf numFmtId="0" fontId="16" fillId="0" borderId="0" xfId="0" applyFont="1"/>
    <xf numFmtId="0" fontId="9" fillId="0" borderId="0" xfId="0" applyFont="1"/>
    <xf numFmtId="0" fontId="0" fillId="0" borderId="15" xfId="0" applyBorder="1" applyAlignment="1">
      <alignment horizontal="center" vertical="center"/>
    </xf>
    <xf numFmtId="164" fontId="5" fillId="2" borderId="15" xfId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164" fontId="18" fillId="0" borderId="15" xfId="0" applyNumberFormat="1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164" fontId="22" fillId="2" borderId="15" xfId="3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left" indent="2"/>
    </xf>
    <xf numFmtId="166" fontId="0" fillId="0" borderId="0" xfId="3" applyNumberFormat="1" applyFont="1"/>
    <xf numFmtId="0" fontId="26" fillId="0" borderId="0" xfId="0" applyFont="1"/>
    <xf numFmtId="164" fontId="8" fillId="0" borderId="15" xfId="1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164" fontId="12" fillId="0" borderId="15" xfId="1" applyNumberFormat="1" applyFont="1" applyBorder="1" applyAlignment="1">
      <alignment horizontal="center" vertical="center" wrapText="1"/>
    </xf>
    <xf numFmtId="164" fontId="19" fillId="2" borderId="15" xfId="1" applyFont="1" applyFill="1" applyBorder="1" applyAlignment="1">
      <alignment horizontal="center" vertical="center" wrapText="1"/>
    </xf>
    <xf numFmtId="164" fontId="19" fillId="2" borderId="15" xfId="0" applyNumberFormat="1" applyFont="1" applyFill="1" applyBorder="1" applyAlignment="1">
      <alignment horizontal="center" vertical="center" wrapText="1"/>
    </xf>
    <xf numFmtId="9" fontId="19" fillId="0" borderId="15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164" fontId="22" fillId="0" borderId="15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19" fillId="0" borderId="15" xfId="0" applyFont="1" applyBorder="1" applyAlignment="1">
      <alignment horizontal="left" vertical="center" wrapText="1"/>
    </xf>
    <xf numFmtId="164" fontId="23" fillId="0" borderId="15" xfId="1" applyNumberFormat="1" applyFont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164" fontId="23" fillId="0" borderId="16" xfId="1" applyNumberFormat="1" applyFont="1" applyBorder="1" applyAlignment="1">
      <alignment horizontal="center" vertical="center"/>
    </xf>
    <xf numFmtId="164" fontId="19" fillId="2" borderId="16" xfId="1" applyFont="1" applyFill="1" applyBorder="1" applyAlignment="1">
      <alignment horizontal="center" vertical="center" wrapText="1"/>
    </xf>
    <xf numFmtId="164" fontId="19" fillId="2" borderId="16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30" fillId="0" borderId="15" xfId="1" applyNumberFormat="1" applyFont="1" applyBorder="1" applyAlignment="1">
      <alignment horizontal="center" vertical="center"/>
    </xf>
    <xf numFmtId="164" fontId="31" fillId="2" borderId="15" xfId="1" applyFont="1" applyFill="1" applyBorder="1" applyAlignment="1">
      <alignment horizontal="center" vertical="center" wrapText="1"/>
    </xf>
    <xf numFmtId="164" fontId="31" fillId="2" borderId="15" xfId="0" applyNumberFormat="1" applyFont="1" applyFill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33" fillId="2" borderId="4" xfId="0" applyFont="1" applyFill="1" applyBorder="1" applyAlignment="1">
      <alignment horizontal="left" vertical="center" wrapText="1" readingOrder="1"/>
    </xf>
    <xf numFmtId="9" fontId="34" fillId="2" borderId="1" xfId="1" applyNumberFormat="1" applyFont="1" applyFill="1" applyBorder="1" applyAlignment="1">
      <alignment horizontal="center" vertical="center"/>
    </xf>
    <xf numFmtId="9" fontId="34" fillId="2" borderId="7" xfId="1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164" fontId="13" fillId="2" borderId="18" xfId="3" applyNumberFormat="1" applyFont="1" applyFill="1" applyBorder="1" applyAlignment="1">
      <alignment horizontal="center" vertical="center"/>
    </xf>
    <xf numFmtId="9" fontId="13" fillId="2" borderId="18" xfId="1" applyNumberFormat="1" applyFont="1" applyFill="1" applyBorder="1" applyAlignment="1">
      <alignment horizontal="center" vertical="center"/>
    </xf>
    <xf numFmtId="9" fontId="13" fillId="2" borderId="34" xfId="1" applyNumberFormat="1" applyFont="1" applyFill="1" applyBorder="1" applyAlignment="1">
      <alignment horizontal="center" vertical="center"/>
    </xf>
    <xf numFmtId="2" fontId="7" fillId="0" borderId="1" xfId="0" applyNumberFormat="1" applyFont="1" applyBorder="1"/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vertical="center" wrapText="1"/>
    </xf>
    <xf numFmtId="164" fontId="13" fillId="2" borderId="25" xfId="3" applyNumberFormat="1" applyFont="1" applyFill="1" applyBorder="1" applyAlignment="1">
      <alignment horizontal="center" vertical="center"/>
    </xf>
    <xf numFmtId="164" fontId="34" fillId="2" borderId="25" xfId="3" applyNumberFormat="1" applyFont="1" applyFill="1" applyBorder="1" applyAlignment="1">
      <alignment horizontal="center" vertical="center"/>
    </xf>
    <xf numFmtId="9" fontId="13" fillId="2" borderId="25" xfId="1" applyNumberFormat="1" applyFont="1" applyFill="1" applyBorder="1" applyAlignment="1">
      <alignment horizontal="center" vertical="center"/>
    </xf>
    <xf numFmtId="9" fontId="13" fillId="2" borderId="40" xfId="1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164" fontId="13" fillId="2" borderId="16" xfId="3" applyNumberFormat="1" applyFont="1" applyFill="1" applyBorder="1" applyAlignment="1">
      <alignment horizontal="center" vertical="center"/>
    </xf>
    <xf numFmtId="164" fontId="34" fillId="2" borderId="16" xfId="3" applyNumberFormat="1" applyFont="1" applyFill="1" applyBorder="1" applyAlignment="1">
      <alignment horizontal="center" vertical="center"/>
    </xf>
    <xf numFmtId="9" fontId="13" fillId="2" borderId="16" xfId="1" applyNumberFormat="1" applyFont="1" applyFill="1" applyBorder="1" applyAlignment="1">
      <alignment horizontal="center" vertical="center"/>
    </xf>
    <xf numFmtId="9" fontId="13" fillId="2" borderId="20" xfId="1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vertical="center" wrapText="1"/>
    </xf>
    <xf numFmtId="164" fontId="13" fillId="2" borderId="21" xfId="3" applyNumberFormat="1" applyFont="1" applyFill="1" applyBorder="1" applyAlignment="1">
      <alignment horizontal="center" vertical="center"/>
    </xf>
    <xf numFmtId="10" fontId="13" fillId="2" borderId="18" xfId="3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164" fontId="13" fillId="2" borderId="15" xfId="3" applyNumberFormat="1" applyFont="1" applyFill="1" applyBorder="1" applyAlignment="1">
      <alignment horizontal="center" vertical="center"/>
    </xf>
    <xf numFmtId="9" fontId="13" fillId="2" borderId="15" xfId="1" applyNumberFormat="1" applyFont="1" applyFill="1" applyBorder="1" applyAlignment="1">
      <alignment horizontal="center" vertical="center"/>
    </xf>
    <xf numFmtId="9" fontId="13" fillId="2" borderId="19" xfId="1" applyNumberFormat="1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164" fontId="13" fillId="2" borderId="33" xfId="3" applyNumberFormat="1" applyFont="1" applyFill="1" applyBorder="1" applyAlignment="1">
      <alignment horizontal="center" vertical="center"/>
    </xf>
    <xf numFmtId="9" fontId="13" fillId="2" borderId="33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3" fillId="2" borderId="0" xfId="3" applyNumberFormat="1" applyFont="1" applyFill="1" applyBorder="1" applyAlignment="1">
      <alignment horizontal="center" vertical="center"/>
    </xf>
    <xf numFmtId="9" fontId="13" fillId="2" borderId="0" xfId="1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64" fontId="13" fillId="2" borderId="36" xfId="3" applyNumberFormat="1" applyFont="1" applyFill="1" applyBorder="1" applyAlignment="1">
      <alignment horizontal="center" vertical="center"/>
    </xf>
    <xf numFmtId="9" fontId="13" fillId="2" borderId="36" xfId="1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64" fontId="34" fillId="2" borderId="2" xfId="3" applyNumberFormat="1" applyFont="1" applyFill="1" applyBorder="1" applyAlignment="1">
      <alignment horizontal="center" vertical="center"/>
    </xf>
    <xf numFmtId="9" fontId="13" fillId="2" borderId="2" xfId="1" applyNumberFormat="1" applyFont="1" applyFill="1" applyBorder="1" applyAlignment="1">
      <alignment horizontal="center" vertical="center"/>
    </xf>
    <xf numFmtId="9" fontId="13" fillId="2" borderId="10" xfId="1" applyNumberFormat="1" applyFont="1" applyFill="1" applyBorder="1" applyAlignment="1">
      <alignment horizontal="center" vertical="center"/>
    </xf>
    <xf numFmtId="10" fontId="13" fillId="2" borderId="34" xfId="3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164" fontId="13" fillId="2" borderId="5" xfId="3" applyNumberFormat="1" applyFont="1" applyFill="1" applyBorder="1" applyAlignment="1">
      <alignment horizontal="center" vertical="center"/>
    </xf>
    <xf numFmtId="164" fontId="13" fillId="2" borderId="6" xfId="3" applyNumberFormat="1" applyFont="1" applyFill="1" applyBorder="1" applyAlignment="1">
      <alignment horizontal="center" vertical="center"/>
    </xf>
    <xf numFmtId="9" fontId="13" fillId="2" borderId="6" xfId="1" applyNumberFormat="1" applyFont="1" applyFill="1" applyBorder="1" applyAlignment="1">
      <alignment horizontal="center" vertical="center"/>
    </xf>
    <xf numFmtId="9" fontId="13" fillId="2" borderId="13" xfId="1" applyNumberFormat="1" applyFont="1" applyFill="1" applyBorder="1" applyAlignment="1">
      <alignment horizontal="center" vertical="center"/>
    </xf>
    <xf numFmtId="0" fontId="34" fillId="0" borderId="21" xfId="0" applyFont="1" applyBorder="1" applyAlignment="1">
      <alignment vertical="center" wrapText="1"/>
    </xf>
    <xf numFmtId="164" fontId="25" fillId="2" borderId="21" xfId="3" applyNumberFormat="1" applyFont="1" applyFill="1" applyBorder="1" applyAlignment="1">
      <alignment horizontal="center" vertical="center"/>
    </xf>
    <xf numFmtId="9" fontId="13" fillId="2" borderId="21" xfId="1" applyNumberFormat="1" applyFont="1" applyFill="1" applyBorder="1" applyAlignment="1">
      <alignment horizontal="center" vertical="center"/>
    </xf>
    <xf numFmtId="9" fontId="13" fillId="2" borderId="29" xfId="1" applyNumberFormat="1" applyFont="1" applyFill="1" applyBorder="1" applyAlignment="1">
      <alignment horizontal="center" vertical="center"/>
    </xf>
    <xf numFmtId="0" fontId="34" fillId="0" borderId="2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164" fontId="7" fillId="2" borderId="18" xfId="3" applyNumberFormat="1" applyFont="1" applyFill="1" applyBorder="1" applyAlignment="1">
      <alignment horizontal="center" vertical="center"/>
    </xf>
    <xf numFmtId="164" fontId="36" fillId="2" borderId="18" xfId="3" applyNumberFormat="1" applyFont="1" applyFill="1" applyBorder="1" applyAlignment="1">
      <alignment horizontal="center" vertical="center"/>
    </xf>
    <xf numFmtId="164" fontId="36" fillId="2" borderId="18" xfId="3" quotePrefix="1" applyNumberFormat="1" applyFont="1" applyFill="1" applyBorder="1" applyAlignment="1">
      <alignment horizontal="center" vertical="center"/>
    </xf>
    <xf numFmtId="164" fontId="7" fillId="2" borderId="18" xfId="3" quotePrefix="1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164" fontId="7" fillId="2" borderId="25" xfId="3" applyNumberFormat="1" applyFont="1" applyFill="1" applyBorder="1" applyAlignment="1">
      <alignment horizontal="center" vertical="center"/>
    </xf>
    <xf numFmtId="164" fontId="36" fillId="2" borderId="25" xfId="3" applyNumberFormat="1" applyFont="1" applyFill="1" applyBorder="1" applyAlignment="1">
      <alignment horizontal="center" vertical="center"/>
    </xf>
    <xf numFmtId="164" fontId="36" fillId="2" borderId="25" xfId="3" quotePrefix="1" applyNumberFormat="1" applyFont="1" applyFill="1" applyBorder="1" applyAlignment="1">
      <alignment horizontal="center" vertical="center"/>
    </xf>
    <xf numFmtId="164" fontId="7" fillId="2" borderId="25" xfId="3" quotePrefix="1" applyNumberFormat="1" applyFont="1" applyFill="1" applyBorder="1" applyAlignment="1">
      <alignment horizontal="center" vertical="center"/>
    </xf>
    <xf numFmtId="164" fontId="7" fillId="2" borderId="5" xfId="3" applyNumberFormat="1" applyFont="1" applyFill="1" applyBorder="1" applyAlignment="1">
      <alignment horizontal="center" vertical="center"/>
    </xf>
    <xf numFmtId="164" fontId="36" fillId="2" borderId="5" xfId="3" applyNumberFormat="1" applyFont="1" applyFill="1" applyBorder="1" applyAlignment="1">
      <alignment horizontal="center" vertical="center"/>
    </xf>
    <xf numFmtId="164" fontId="36" fillId="2" borderId="5" xfId="3" quotePrefix="1" applyNumberFormat="1" applyFont="1" applyFill="1" applyBorder="1" applyAlignment="1">
      <alignment horizontal="center" vertical="center"/>
    </xf>
    <xf numFmtId="164" fontId="7" fillId="2" borderId="5" xfId="3" quotePrefix="1" applyNumberFormat="1" applyFont="1" applyFill="1" applyBorder="1" applyAlignment="1">
      <alignment horizontal="center" vertical="center"/>
    </xf>
    <xf numFmtId="164" fontId="7" fillId="2" borderId="16" xfId="3" applyNumberFormat="1" applyFont="1" applyFill="1" applyBorder="1" applyAlignment="1">
      <alignment horizontal="center" vertical="center"/>
    </xf>
    <xf numFmtId="164" fontId="36" fillId="2" borderId="16" xfId="3" applyNumberFormat="1" applyFont="1" applyFill="1" applyBorder="1" applyAlignment="1">
      <alignment horizontal="center" vertical="center"/>
    </xf>
    <xf numFmtId="164" fontId="36" fillId="2" borderId="16" xfId="3" quotePrefix="1" applyNumberFormat="1" applyFont="1" applyFill="1" applyBorder="1" applyAlignment="1">
      <alignment horizontal="center" vertical="center"/>
    </xf>
    <xf numFmtId="164" fontId="7" fillId="2" borderId="16" xfId="3" quotePrefix="1" applyNumberFormat="1" applyFont="1" applyFill="1" applyBorder="1" applyAlignment="1">
      <alignment horizontal="center" vertical="center"/>
    </xf>
    <xf numFmtId="164" fontId="7" fillId="2" borderId="6" xfId="3" applyNumberFormat="1" applyFont="1" applyFill="1" applyBorder="1" applyAlignment="1">
      <alignment horizontal="center" vertical="center"/>
    </xf>
    <xf numFmtId="164" fontId="36" fillId="2" borderId="6" xfId="3" applyNumberFormat="1" applyFont="1" applyFill="1" applyBorder="1" applyAlignment="1">
      <alignment horizontal="center" vertical="center"/>
    </xf>
    <xf numFmtId="164" fontId="36" fillId="2" borderId="6" xfId="3" quotePrefix="1" applyNumberFormat="1" applyFont="1" applyFill="1" applyBorder="1" applyAlignment="1">
      <alignment horizontal="center" vertical="center"/>
    </xf>
    <xf numFmtId="164" fontId="7" fillId="2" borderId="6" xfId="3" quotePrefix="1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164" fontId="7" fillId="2" borderId="25" xfId="3" applyNumberFormat="1" applyFont="1" applyFill="1" applyBorder="1"/>
    <xf numFmtId="164" fontId="34" fillId="2" borderId="18" xfId="3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164" fontId="36" fillId="2" borderId="15" xfId="3" applyNumberFormat="1" applyFont="1" applyFill="1" applyBorder="1" applyAlignment="1">
      <alignment horizontal="center" vertical="center"/>
    </xf>
    <xf numFmtId="164" fontId="34" fillId="2" borderId="15" xfId="3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164" fontId="36" fillId="2" borderId="33" xfId="3" applyNumberFormat="1" applyFont="1" applyFill="1" applyBorder="1" applyAlignment="1">
      <alignment horizontal="center" vertical="center"/>
    </xf>
    <xf numFmtId="164" fontId="34" fillId="2" borderId="33" xfId="3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64" fontId="36" fillId="2" borderId="0" xfId="3" applyNumberFormat="1" applyFont="1" applyFill="1" applyBorder="1" applyAlignment="1">
      <alignment horizontal="center" vertical="center"/>
    </xf>
    <xf numFmtId="164" fontId="34" fillId="2" borderId="0" xfId="3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164" fontId="36" fillId="2" borderId="36" xfId="3" applyNumberFormat="1" applyFont="1" applyFill="1" applyBorder="1" applyAlignment="1">
      <alignment horizontal="center" vertical="center"/>
    </xf>
    <xf numFmtId="164" fontId="34" fillId="2" borderId="36" xfId="3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164" fontId="7" fillId="2" borderId="21" xfId="3" applyNumberFormat="1" applyFont="1" applyFill="1" applyBorder="1" applyAlignment="1">
      <alignment horizontal="center" vertical="center"/>
    </xf>
    <xf numFmtId="164" fontId="36" fillId="2" borderId="21" xfId="3" applyNumberFormat="1" applyFont="1" applyFill="1" applyBorder="1" applyAlignment="1">
      <alignment horizontal="center" vertical="center"/>
    </xf>
    <xf numFmtId="164" fontId="34" fillId="2" borderId="21" xfId="3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164" fontId="25" fillId="2" borderId="18" xfId="3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164" fontId="7" fillId="2" borderId="16" xfId="3" applyNumberFormat="1" applyFont="1" applyFill="1" applyBorder="1"/>
    <xf numFmtId="164" fontId="38" fillId="2" borderId="18" xfId="3" applyNumberFormat="1" applyFont="1" applyFill="1" applyBorder="1" applyAlignment="1">
      <alignment horizontal="center" vertical="center"/>
    </xf>
    <xf numFmtId="164" fontId="36" fillId="2" borderId="16" xfId="3" applyNumberFormat="1" applyFont="1" applyFill="1" applyBorder="1" applyAlignment="1">
      <alignment horizontal="center" vertical="justify"/>
    </xf>
    <xf numFmtId="0" fontId="5" fillId="0" borderId="5" xfId="0" applyFont="1" applyBorder="1" applyAlignment="1">
      <alignment vertical="center" wrapText="1"/>
    </xf>
    <xf numFmtId="164" fontId="34" fillId="2" borderId="5" xfId="3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164" fontId="34" fillId="2" borderId="6" xfId="3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164" fontId="7" fillId="2" borderId="6" xfId="3" applyNumberFormat="1" applyFont="1" applyFill="1" applyBorder="1"/>
    <xf numFmtId="164" fontId="32" fillId="2" borderId="18" xfId="3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13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 wrapText="1"/>
    </xf>
    <xf numFmtId="164" fontId="25" fillId="2" borderId="31" xfId="3" applyNumberFormat="1" applyFont="1" applyFill="1" applyBorder="1" applyAlignment="1">
      <alignment horizontal="center" vertical="center"/>
    </xf>
    <xf numFmtId="9" fontId="13" fillId="2" borderId="31" xfId="1" applyNumberFormat="1" applyFont="1" applyFill="1" applyBorder="1" applyAlignment="1">
      <alignment horizontal="center" vertical="center"/>
    </xf>
    <xf numFmtId="9" fontId="13" fillId="2" borderId="41" xfId="1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164" fontId="7" fillId="2" borderId="31" xfId="3" applyNumberFormat="1" applyFont="1" applyFill="1" applyBorder="1" applyAlignment="1">
      <alignment horizontal="center" vertical="center"/>
    </xf>
    <xf numFmtId="164" fontId="36" fillId="2" borderId="31" xfId="3" applyNumberFormat="1" applyFont="1" applyFill="1" applyBorder="1" applyAlignment="1">
      <alignment horizontal="center" vertical="center"/>
    </xf>
    <xf numFmtId="164" fontId="7" fillId="2" borderId="31" xfId="3" applyNumberFormat="1" applyFont="1" applyFill="1" applyBorder="1"/>
    <xf numFmtId="164" fontId="34" fillId="2" borderId="31" xfId="3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164" fontId="13" fillId="2" borderId="31" xfId="3" applyNumberFormat="1" applyFont="1" applyFill="1" applyBorder="1" applyAlignment="1">
      <alignment horizontal="center" vertical="center"/>
    </xf>
    <xf numFmtId="2" fontId="7" fillId="0" borderId="2" xfId="0" applyNumberFormat="1" applyFont="1" applyBorder="1"/>
    <xf numFmtId="2" fontId="7" fillId="0" borderId="18" xfId="0" applyNumberFormat="1" applyFont="1" applyBorder="1"/>
    <xf numFmtId="2" fontId="7" fillId="0" borderId="37" xfId="0" applyNumberFormat="1" applyFont="1" applyBorder="1"/>
    <xf numFmtId="2" fontId="7" fillId="0" borderId="17" xfId="0" applyNumberFormat="1" applyFont="1" applyBorder="1"/>
    <xf numFmtId="2" fontId="7" fillId="0" borderId="2" xfId="0" applyNumberFormat="1" applyFont="1" applyBorder="1" applyAlignment="1">
      <alignment vertical="center"/>
    </xf>
    <xf numFmtId="2" fontId="7" fillId="0" borderId="18" xfId="0" applyNumberFormat="1" applyFont="1" applyBorder="1" applyAlignment="1">
      <alignment vertical="center"/>
    </xf>
    <xf numFmtId="2" fontId="7" fillId="0" borderId="15" xfId="0" applyNumberFormat="1" applyFont="1" applyBorder="1"/>
    <xf numFmtId="2" fontId="7" fillId="0" borderId="14" xfId="0" applyNumberFormat="1" applyFont="1" applyBorder="1"/>
    <xf numFmtId="2" fontId="7" fillId="0" borderId="0" xfId="0" applyNumberFormat="1" applyFont="1" applyBorder="1"/>
    <xf numFmtId="2" fontId="7" fillId="0" borderId="11" xfId="0" applyNumberFormat="1" applyFont="1" applyBorder="1"/>
    <xf numFmtId="2" fontId="7" fillId="0" borderId="6" xfId="0" applyNumberFormat="1" applyFont="1" applyBorder="1"/>
    <xf numFmtId="2" fontId="7" fillId="0" borderId="33" xfId="0" applyNumberFormat="1" applyFont="1" applyBorder="1"/>
    <xf numFmtId="2" fontId="7" fillId="0" borderId="36" xfId="0" applyNumberFormat="1" applyFont="1" applyBorder="1"/>
    <xf numFmtId="9" fontId="13" fillId="2" borderId="5" xfId="1" applyNumberFormat="1" applyFont="1" applyFill="1" applyBorder="1" applyAlignment="1">
      <alignment horizontal="center" vertical="center"/>
    </xf>
    <xf numFmtId="2" fontId="7" fillId="0" borderId="21" xfId="0" applyNumberFormat="1" applyFont="1" applyBorder="1"/>
    <xf numFmtId="2" fontId="7" fillId="0" borderId="5" xfId="0" applyNumberFormat="1" applyFont="1" applyBorder="1" applyAlignment="1">
      <alignment vertical="center"/>
    </xf>
    <xf numFmtId="2" fontId="7" fillId="0" borderId="5" xfId="0" applyNumberFormat="1" applyFont="1" applyBorder="1"/>
    <xf numFmtId="9" fontId="13" fillId="2" borderId="43" xfId="1" applyNumberFormat="1" applyFont="1" applyFill="1" applyBorder="1" applyAlignment="1">
      <alignment horizontal="center" vertical="center"/>
    </xf>
    <xf numFmtId="9" fontId="13" fillId="2" borderId="42" xfId="1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vertical="center" wrapText="1"/>
    </xf>
    <xf numFmtId="164" fontId="36" fillId="2" borderId="45" xfId="3" applyNumberFormat="1" applyFont="1" applyFill="1" applyBorder="1" applyAlignment="1">
      <alignment horizontal="center" vertical="center"/>
    </xf>
    <xf numFmtId="164" fontId="34" fillId="2" borderId="45" xfId="3" applyNumberFormat="1" applyFont="1" applyFill="1" applyBorder="1" applyAlignment="1">
      <alignment horizontal="center" vertical="center"/>
    </xf>
    <xf numFmtId="164" fontId="13" fillId="2" borderId="45" xfId="3" applyNumberFormat="1" applyFont="1" applyFill="1" applyBorder="1" applyAlignment="1">
      <alignment horizontal="center" vertical="center"/>
    </xf>
    <xf numFmtId="9" fontId="13" fillId="2" borderId="45" xfId="1" applyNumberFormat="1" applyFont="1" applyFill="1" applyBorder="1" applyAlignment="1">
      <alignment horizontal="center" vertical="center"/>
    </xf>
    <xf numFmtId="9" fontId="13" fillId="2" borderId="46" xfId="1" applyNumberFormat="1" applyFont="1" applyFill="1" applyBorder="1" applyAlignment="1">
      <alignment horizontal="center" vertical="center"/>
    </xf>
    <xf numFmtId="2" fontId="7" fillId="0" borderId="44" xfId="0" applyNumberFormat="1" applyFont="1" applyBorder="1"/>
    <xf numFmtId="164" fontId="42" fillId="2" borderId="16" xfId="3" applyNumberFormat="1" applyFont="1" applyFill="1" applyBorder="1" applyAlignment="1">
      <alignment horizontal="center" vertical="center"/>
    </xf>
    <xf numFmtId="164" fontId="43" fillId="2" borderId="16" xfId="3" applyNumberFormat="1" applyFont="1" applyFill="1" applyBorder="1" applyAlignment="1">
      <alignment horizontal="center" vertical="center"/>
    </xf>
    <xf numFmtId="164" fontId="43" fillId="2" borderId="6" xfId="3" applyNumberFormat="1" applyFont="1" applyFill="1" applyBorder="1" applyAlignment="1">
      <alignment horizontal="center" vertical="center"/>
    </xf>
    <xf numFmtId="164" fontId="44" fillId="2" borderId="21" xfId="3" applyNumberFormat="1" applyFont="1" applyFill="1" applyBorder="1" applyAlignment="1">
      <alignment horizontal="center" vertical="center"/>
    </xf>
    <xf numFmtId="10" fontId="0" fillId="0" borderId="0" xfId="0" applyNumberFormat="1"/>
    <xf numFmtId="10" fontId="12" fillId="2" borderId="0" xfId="3" applyNumberFormat="1" applyFont="1" applyFill="1" applyBorder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7" fillId="0" borderId="1" xfId="0" applyFont="1" applyFill="1" applyBorder="1"/>
    <xf numFmtId="164" fontId="41" fillId="0" borderId="6" xfId="0" applyNumberFormat="1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40" fillId="0" borderId="1" xfId="0" applyFont="1" applyFill="1" applyBorder="1"/>
    <xf numFmtId="164" fontId="25" fillId="0" borderId="1" xfId="1" applyNumberFormat="1" applyFont="1" applyFill="1" applyBorder="1" applyAlignment="1">
      <alignment horizontal="center" vertical="center"/>
    </xf>
    <xf numFmtId="9" fontId="34" fillId="0" borderId="1" xfId="1" applyNumberFormat="1" applyFont="1" applyFill="1" applyBorder="1" applyAlignment="1">
      <alignment horizontal="center" vertical="center"/>
    </xf>
    <xf numFmtId="9" fontId="34" fillId="0" borderId="7" xfId="1" applyNumberFormat="1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justify" readingOrder="1"/>
    </xf>
    <xf numFmtId="0" fontId="13" fillId="0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vertical="center" wrapText="1"/>
    </xf>
    <xf numFmtId="164" fontId="25" fillId="0" borderId="5" xfId="3" applyNumberFormat="1" applyFont="1" applyFill="1" applyBorder="1" applyAlignment="1">
      <alignment horizontal="center" vertical="center"/>
    </xf>
    <xf numFmtId="9" fontId="13" fillId="0" borderId="5" xfId="1" applyNumberFormat="1" applyFont="1" applyFill="1" applyBorder="1" applyAlignment="1">
      <alignment horizontal="center" vertical="center"/>
    </xf>
    <xf numFmtId="9" fontId="13" fillId="0" borderId="8" xfId="1" applyNumberFormat="1" applyFont="1" applyFill="1" applyBorder="1" applyAlignment="1">
      <alignment horizontal="center" vertical="center"/>
    </xf>
    <xf numFmtId="0" fontId="45" fillId="0" borderId="0" xfId="0" applyFont="1"/>
    <xf numFmtId="0" fontId="46" fillId="0" borderId="2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/>
    </xf>
    <xf numFmtId="0" fontId="46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vertical="center"/>
    </xf>
    <xf numFmtId="0" fontId="47" fillId="0" borderId="6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vertical="center" wrapText="1"/>
    </xf>
    <xf numFmtId="0" fontId="46" fillId="0" borderId="2" xfId="0" applyFont="1" applyFill="1" applyBorder="1" applyAlignment="1">
      <alignment vertical="center" wrapText="1"/>
    </xf>
    <xf numFmtId="164" fontId="46" fillId="0" borderId="6" xfId="0" applyNumberFormat="1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1" xfId="0" applyFont="1" applyBorder="1" applyAlignment="1">
      <alignment vertical="center" wrapText="1"/>
    </xf>
    <xf numFmtId="164" fontId="48" fillId="0" borderId="21" xfId="1" applyFont="1" applyBorder="1"/>
    <xf numFmtId="164" fontId="48" fillId="2" borderId="21" xfId="3" applyNumberFormat="1" applyFont="1" applyFill="1" applyBorder="1" applyAlignment="1">
      <alignment horizontal="center" vertical="center"/>
    </xf>
    <xf numFmtId="10" fontId="48" fillId="2" borderId="18" xfId="3" applyNumberFormat="1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vertical="center" wrapText="1"/>
    </xf>
    <xf numFmtId="164" fontId="48" fillId="0" borderId="25" xfId="1" applyFont="1" applyBorder="1"/>
    <xf numFmtId="164" fontId="48" fillId="2" borderId="25" xfId="3" applyNumberFormat="1" applyFont="1" applyFill="1" applyBorder="1" applyAlignment="1">
      <alignment horizontal="center" vertical="center"/>
    </xf>
    <xf numFmtId="9" fontId="48" fillId="2" borderId="25" xfId="1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8" xfId="0" applyFont="1" applyBorder="1" applyAlignment="1">
      <alignment vertical="center" wrapText="1"/>
    </xf>
    <xf numFmtId="164" fontId="48" fillId="0" borderId="18" xfId="1" applyFont="1" applyBorder="1"/>
    <xf numFmtId="164" fontId="48" fillId="2" borderId="18" xfId="3" applyNumberFormat="1" applyFont="1" applyFill="1" applyBorder="1" applyAlignment="1">
      <alignment horizontal="center" vertical="center"/>
    </xf>
    <xf numFmtId="9" fontId="48" fillId="2" borderId="18" xfId="1" applyNumberFormat="1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vertical="center" wrapText="1"/>
    </xf>
    <xf numFmtId="164" fontId="48" fillId="0" borderId="15" xfId="1" applyFont="1" applyBorder="1"/>
    <xf numFmtId="164" fontId="48" fillId="2" borderId="15" xfId="3" applyNumberFormat="1" applyFont="1" applyFill="1" applyBorder="1" applyAlignment="1">
      <alignment horizontal="center" vertical="center"/>
    </xf>
    <xf numFmtId="0" fontId="47" fillId="0" borderId="18" xfId="0" applyFont="1" applyBorder="1" applyAlignment="1">
      <alignment vertical="center" wrapText="1"/>
    </xf>
    <xf numFmtId="164" fontId="46" fillId="2" borderId="18" xfId="3" applyNumberFormat="1" applyFont="1" applyFill="1" applyBorder="1" applyAlignment="1">
      <alignment horizontal="center" vertical="center"/>
    </xf>
    <xf numFmtId="164" fontId="47" fillId="2" borderId="25" xfId="3" applyNumberFormat="1" applyFont="1" applyFill="1" applyBorder="1" applyAlignment="1">
      <alignment horizontal="center" vertical="center"/>
    </xf>
    <xf numFmtId="164" fontId="47" fillId="2" borderId="18" xfId="3" applyNumberFormat="1" applyFont="1" applyFill="1" applyBorder="1" applyAlignment="1">
      <alignment horizontal="center" vertical="center"/>
    </xf>
    <xf numFmtId="0" fontId="48" fillId="0" borderId="5" xfId="0" applyFont="1" applyBorder="1" applyAlignment="1">
      <alignment vertical="center" wrapText="1"/>
    </xf>
    <xf numFmtId="164" fontId="48" fillId="0" borderId="5" xfId="1" applyFont="1" applyBorder="1"/>
    <xf numFmtId="164" fontId="48" fillId="2" borderId="5" xfId="3" applyNumberFormat="1" applyFont="1" applyFill="1" applyBorder="1" applyAlignment="1">
      <alignment horizontal="center" vertical="center"/>
    </xf>
    <xf numFmtId="164" fontId="47" fillId="2" borderId="5" xfId="3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vertical="center" wrapText="1"/>
    </xf>
    <xf numFmtId="164" fontId="48" fillId="0" borderId="16" xfId="1" applyFont="1" applyBorder="1"/>
    <xf numFmtId="164" fontId="48" fillId="2" borderId="16" xfId="3" applyNumberFormat="1" applyFont="1" applyFill="1" applyBorder="1" applyAlignment="1">
      <alignment horizontal="center" vertical="center"/>
    </xf>
    <xf numFmtId="164" fontId="47" fillId="2" borderId="16" xfId="3" applyNumberFormat="1" applyFont="1" applyFill="1" applyBorder="1" applyAlignment="1">
      <alignment horizontal="center" vertical="center"/>
    </xf>
    <xf numFmtId="9" fontId="48" fillId="2" borderId="16" xfId="1" applyNumberFormat="1" applyFont="1" applyFill="1" applyBorder="1" applyAlignment="1">
      <alignment horizontal="center" vertical="center"/>
    </xf>
    <xf numFmtId="0" fontId="49" fillId="0" borderId="6" xfId="0" applyFont="1" applyBorder="1" applyAlignment="1">
      <alignment vertical="center" wrapText="1"/>
    </xf>
    <xf numFmtId="164" fontId="48" fillId="0" borderId="6" xfId="1" applyFont="1" applyBorder="1"/>
    <xf numFmtId="164" fontId="48" fillId="2" borderId="6" xfId="3" applyNumberFormat="1" applyFont="1" applyFill="1" applyBorder="1" applyAlignment="1">
      <alignment horizontal="center" vertical="center"/>
    </xf>
    <xf numFmtId="164" fontId="47" fillId="2" borderId="6" xfId="3" applyNumberFormat="1" applyFont="1" applyFill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6" xfId="0" applyFont="1" applyBorder="1" applyAlignment="1">
      <alignment vertical="center" wrapText="1"/>
    </xf>
    <xf numFmtId="164" fontId="48" fillId="2" borderId="6" xfId="3" applyNumberFormat="1" applyFont="1" applyFill="1" applyBorder="1"/>
    <xf numFmtId="9" fontId="48" fillId="2" borderId="15" xfId="1" applyNumberFormat="1" applyFont="1" applyFill="1" applyBorder="1" applyAlignment="1">
      <alignment horizontal="center" vertical="center"/>
    </xf>
    <xf numFmtId="164" fontId="49" fillId="2" borderId="18" xfId="3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42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164" fontId="48" fillId="2" borderId="0" xfId="3" applyNumberFormat="1" applyFont="1" applyFill="1" applyBorder="1" applyAlignment="1">
      <alignment horizontal="center" vertical="center"/>
    </xf>
    <xf numFmtId="164" fontId="47" fillId="2" borderId="0" xfId="3" applyNumberFormat="1" applyFont="1" applyFill="1" applyBorder="1" applyAlignment="1">
      <alignment horizontal="center" vertical="center"/>
    </xf>
    <xf numFmtId="9" fontId="48" fillId="2" borderId="0" xfId="1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164" fontId="48" fillId="0" borderId="0" xfId="1" applyFont="1" applyBorder="1"/>
    <xf numFmtId="10" fontId="48" fillId="2" borderId="0" xfId="3" applyNumberFormat="1" applyFont="1" applyFill="1" applyBorder="1" applyAlignment="1">
      <alignment horizontal="center" vertical="center"/>
    </xf>
    <xf numFmtId="1" fontId="45" fillId="0" borderId="0" xfId="0" applyNumberFormat="1" applyFont="1"/>
    <xf numFmtId="9" fontId="48" fillId="0" borderId="18" xfId="1" applyNumberFormat="1" applyFont="1" applyBorder="1" applyAlignment="1">
      <alignment horizontal="center" vertical="center"/>
    </xf>
    <xf numFmtId="0" fontId="50" fillId="0" borderId="0" xfId="0" applyFont="1"/>
    <xf numFmtId="9" fontId="48" fillId="2" borderId="21" xfId="1" applyNumberFormat="1" applyFont="1" applyFill="1" applyBorder="1" applyAlignment="1">
      <alignment horizontal="center" vertical="center"/>
    </xf>
    <xf numFmtId="0" fontId="48" fillId="0" borderId="26" xfId="0" applyFont="1" applyBorder="1" applyAlignment="1">
      <alignment vertical="center" wrapText="1"/>
    </xf>
    <xf numFmtId="0" fontId="48" fillId="0" borderId="34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47" fillId="0" borderId="30" xfId="0" applyFont="1" applyBorder="1" applyAlignment="1">
      <alignment vertical="center" wrapText="1"/>
    </xf>
    <xf numFmtId="164" fontId="46" fillId="2" borderId="21" xfId="3" applyNumberFormat="1" applyFont="1" applyFill="1" applyBorder="1" applyAlignment="1">
      <alignment horizontal="center" vertical="center"/>
    </xf>
    <xf numFmtId="0" fontId="48" fillId="0" borderId="39" xfId="0" applyFont="1" applyBorder="1" applyAlignment="1">
      <alignment vertical="center" wrapText="1"/>
    </xf>
    <xf numFmtId="9" fontId="48" fillId="2" borderId="6" xfId="1" applyNumberFormat="1" applyFont="1" applyFill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vertical="center" wrapText="1"/>
    </xf>
    <xf numFmtId="164" fontId="48" fillId="0" borderId="31" xfId="1" applyFont="1" applyBorder="1"/>
    <xf numFmtId="164" fontId="46" fillId="2" borderId="31" xfId="3" applyNumberFormat="1" applyFont="1" applyFill="1" applyBorder="1" applyAlignment="1">
      <alignment horizontal="center" vertical="center"/>
    </xf>
    <xf numFmtId="9" fontId="48" fillId="2" borderId="31" xfId="1" applyNumberFormat="1" applyFont="1" applyFill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164" fontId="48" fillId="0" borderId="42" xfId="1" applyFont="1" applyBorder="1"/>
    <xf numFmtId="164" fontId="48" fillId="2" borderId="42" xfId="3" applyNumberFormat="1" applyFont="1" applyFill="1" applyBorder="1" applyAlignment="1">
      <alignment horizontal="center" vertical="center"/>
    </xf>
    <xf numFmtId="164" fontId="47" fillId="2" borderId="42" xfId="3" applyNumberFormat="1" applyFont="1" applyFill="1" applyBorder="1" applyAlignment="1">
      <alignment horizontal="center" vertical="center"/>
    </xf>
    <xf numFmtId="9" fontId="48" fillId="2" borderId="42" xfId="1" applyNumberFormat="1" applyFont="1" applyFill="1" applyBorder="1" applyAlignment="1">
      <alignment horizontal="center" vertical="center"/>
    </xf>
    <xf numFmtId="166" fontId="0" fillId="0" borderId="0" xfId="3" applyNumberFormat="1" applyFont="1" applyBorder="1"/>
    <xf numFmtId="0" fontId="16" fillId="0" borderId="0" xfId="0" applyFont="1" applyBorder="1"/>
    <xf numFmtId="0" fontId="9" fillId="0" borderId="0" xfId="0" applyFont="1" applyBorder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6" fillId="2" borderId="5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9" fontId="48" fillId="2" borderId="14" xfId="1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horizontal="left" vertical="center" wrapText="1"/>
    </xf>
    <xf numFmtId="9" fontId="48" fillId="2" borderId="0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2" borderId="5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">
    <cellStyle name="Comma" xfId="3" builtinId="3"/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336600"/>
      <color rgb="FF666633"/>
      <color rgb="FF669900"/>
      <color rgb="FF339933"/>
      <color rgb="FF008000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30"/>
  <sheetViews>
    <sheetView view="pageBreakPreview" zoomScale="84" zoomScaleNormal="55" zoomScaleSheetLayoutView="84" workbookViewId="0">
      <selection activeCell="B18" sqref="B18"/>
    </sheetView>
  </sheetViews>
  <sheetFormatPr defaultRowHeight="15"/>
  <cols>
    <col min="1" max="1" width="3.28515625" customWidth="1"/>
    <col min="2" max="2" width="37.42578125" customWidth="1"/>
    <col min="3" max="3" width="12.5703125" customWidth="1"/>
    <col min="4" max="13" width="8.7109375" customWidth="1"/>
    <col min="14" max="14" width="9.140625" customWidth="1"/>
    <col min="15" max="15" width="7.85546875" customWidth="1"/>
    <col min="16" max="16" width="8.140625" customWidth="1"/>
    <col min="17" max="17" width="7.85546875" customWidth="1"/>
    <col min="18" max="18" width="8.7109375" customWidth="1"/>
    <col min="19" max="19" width="9.42578125" bestFit="1" customWidth="1"/>
    <col min="22" max="22" width="26" customWidth="1"/>
  </cols>
  <sheetData>
    <row r="1" spans="1:20" ht="21">
      <c r="A1" s="346" t="s">
        <v>160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259">
        <v>30</v>
      </c>
    </row>
    <row r="2" spans="1:20" ht="21">
      <c r="A2" s="346" t="s">
        <v>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20" ht="21">
      <c r="A3" s="346" t="s">
        <v>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20" ht="17.25">
      <c r="A4" s="18" t="s">
        <v>57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ht="18.75" customHeight="1">
      <c r="A5" s="347" t="s">
        <v>6</v>
      </c>
      <c r="B5" s="347" t="s">
        <v>80</v>
      </c>
      <c r="C5" s="347" t="s">
        <v>2</v>
      </c>
      <c r="D5" s="349" t="s">
        <v>79</v>
      </c>
      <c r="E5" s="350"/>
      <c r="F5" s="350"/>
      <c r="G5" s="350"/>
      <c r="H5" s="350"/>
      <c r="I5" s="349" t="s">
        <v>4</v>
      </c>
      <c r="J5" s="350"/>
      <c r="K5" s="350"/>
      <c r="L5" s="350"/>
      <c r="M5" s="350"/>
      <c r="N5" s="351" t="s">
        <v>5</v>
      </c>
      <c r="O5" s="352"/>
      <c r="P5" s="352"/>
      <c r="Q5" s="352"/>
      <c r="R5" s="353"/>
    </row>
    <row r="6" spans="1:20" ht="42" customHeight="1">
      <c r="A6" s="348"/>
      <c r="B6" s="348"/>
      <c r="C6" s="348"/>
      <c r="D6" s="260">
        <v>2014</v>
      </c>
      <c r="E6" s="260">
        <v>2015</v>
      </c>
      <c r="F6" s="260">
        <v>2016</v>
      </c>
      <c r="G6" s="260">
        <v>2017</v>
      </c>
      <c r="H6" s="260">
        <v>2018</v>
      </c>
      <c r="I6" s="260">
        <v>2014</v>
      </c>
      <c r="J6" s="260">
        <v>2015</v>
      </c>
      <c r="K6" s="260">
        <v>2016</v>
      </c>
      <c r="L6" s="260">
        <v>2017</v>
      </c>
      <c r="M6" s="260">
        <v>2018</v>
      </c>
      <c r="N6" s="260">
        <v>1</v>
      </c>
      <c r="O6" s="260">
        <v>2</v>
      </c>
      <c r="P6" s="260">
        <v>3</v>
      </c>
      <c r="Q6" s="260">
        <v>4</v>
      </c>
      <c r="R6" s="260">
        <v>5</v>
      </c>
    </row>
    <row r="7" spans="1:20">
      <c r="A7" s="261"/>
      <c r="B7" s="262"/>
      <c r="C7" s="261"/>
      <c r="D7" s="263">
        <v>1</v>
      </c>
      <c r="E7" s="263">
        <v>2</v>
      </c>
      <c r="F7" s="263">
        <v>3</v>
      </c>
      <c r="G7" s="263">
        <v>4</v>
      </c>
      <c r="H7" s="263">
        <v>5</v>
      </c>
      <c r="I7" s="263">
        <v>1</v>
      </c>
      <c r="J7" s="263">
        <v>2</v>
      </c>
      <c r="K7" s="263">
        <v>3</v>
      </c>
      <c r="L7" s="263">
        <v>4</v>
      </c>
      <c r="M7" s="263">
        <v>5</v>
      </c>
      <c r="N7" s="264"/>
      <c r="O7" s="264"/>
      <c r="P7" s="264"/>
      <c r="Q7" s="264"/>
      <c r="R7" s="264"/>
    </row>
    <row r="8" spans="1:20" ht="15.75" customHeight="1">
      <c r="A8" s="261"/>
      <c r="B8" s="265" t="s">
        <v>49</v>
      </c>
      <c r="C8" s="265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</row>
    <row r="9" spans="1:20" ht="32.25" customHeight="1">
      <c r="A9" s="266"/>
      <c r="B9" s="267" t="s">
        <v>9</v>
      </c>
      <c r="C9" s="268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6"/>
      <c r="O9" s="266"/>
      <c r="P9" s="266"/>
      <c r="Q9" s="266"/>
      <c r="R9" s="266"/>
    </row>
    <row r="10" spans="1:20" ht="27.75" customHeight="1">
      <c r="A10" s="270"/>
      <c r="B10" s="271"/>
      <c r="C10" s="272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4"/>
      <c r="O10" s="274"/>
      <c r="P10" s="274"/>
      <c r="Q10" s="274"/>
      <c r="R10" s="274"/>
      <c r="S10" s="232"/>
      <c r="T10" s="233"/>
    </row>
    <row r="11" spans="1:20" ht="27.75" customHeight="1">
      <c r="A11" s="275">
        <v>1</v>
      </c>
      <c r="B11" s="276" t="s">
        <v>161</v>
      </c>
      <c r="C11" s="277"/>
      <c r="D11" s="278">
        <v>18</v>
      </c>
      <c r="E11" s="278">
        <v>18</v>
      </c>
      <c r="F11" s="278">
        <v>18</v>
      </c>
      <c r="G11" s="278">
        <v>18</v>
      </c>
      <c r="H11" s="278">
        <v>18</v>
      </c>
      <c r="I11" s="278">
        <v>18</v>
      </c>
      <c r="J11" s="278">
        <v>18</v>
      </c>
      <c r="K11" s="278">
        <v>18</v>
      </c>
      <c r="L11" s="278">
        <v>18</v>
      </c>
      <c r="M11" s="278">
        <v>18</v>
      </c>
      <c r="N11" s="279">
        <f>SUM(I11/D11*100%)</f>
        <v>1</v>
      </c>
      <c r="O11" s="279">
        <f>SUM(J11/E11*100%)</f>
        <v>1</v>
      </c>
      <c r="P11" s="279">
        <f>SUM(K11/F11*100%)</f>
        <v>1</v>
      </c>
      <c r="Q11" s="279">
        <f>SUM(L11/G11*100%)</f>
        <v>1</v>
      </c>
      <c r="R11" s="279">
        <f>SUM(M11/H11*100%)</f>
        <v>1</v>
      </c>
      <c r="T11" s="4"/>
    </row>
    <row r="12" spans="1:20" ht="15.75" customHeight="1">
      <c r="A12" s="280"/>
      <c r="B12" s="281"/>
      <c r="C12" s="282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4"/>
      <c r="O12" s="274"/>
      <c r="P12" s="274"/>
      <c r="Q12" s="274"/>
      <c r="R12" s="284"/>
      <c r="S12" s="232"/>
      <c r="T12" s="233"/>
    </row>
    <row r="13" spans="1:20" ht="24.75" customHeight="1">
      <c r="A13" s="285">
        <v>2</v>
      </c>
      <c r="B13" s="286" t="s">
        <v>162</v>
      </c>
      <c r="C13" s="287"/>
      <c r="D13" s="288"/>
      <c r="E13" s="288">
        <v>8</v>
      </c>
      <c r="F13" s="288">
        <v>8</v>
      </c>
      <c r="G13" s="288">
        <v>8</v>
      </c>
      <c r="H13" s="288">
        <v>8</v>
      </c>
      <c r="I13" s="288"/>
      <c r="J13" s="288">
        <v>8</v>
      </c>
      <c r="K13" s="288">
        <v>8</v>
      </c>
      <c r="L13" s="288">
        <v>8</v>
      </c>
      <c r="M13" s="288">
        <v>8</v>
      </c>
      <c r="N13" s="279"/>
      <c r="O13" s="279">
        <f>SUM(J13/E13*100%)</f>
        <v>1</v>
      </c>
      <c r="P13" s="279">
        <f>SUM(K13/F13*100%)</f>
        <v>1</v>
      </c>
      <c r="Q13" s="279">
        <f>SUM(L13/G13*100%)</f>
        <v>1</v>
      </c>
      <c r="R13" s="279">
        <f>SUM(M13/H13*100%)</f>
        <v>1</v>
      </c>
      <c r="T13" s="4"/>
    </row>
    <row r="14" spans="1:20" ht="28.5" customHeight="1">
      <c r="A14" s="280"/>
      <c r="B14" s="289"/>
      <c r="C14" s="282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84"/>
      <c r="O14" s="284"/>
      <c r="P14" s="284"/>
      <c r="Q14" s="284"/>
      <c r="R14" s="284"/>
      <c r="T14" s="4"/>
    </row>
    <row r="15" spans="1:20" ht="29.25" customHeight="1">
      <c r="A15" s="285">
        <v>3</v>
      </c>
      <c r="B15" s="276" t="s">
        <v>163</v>
      </c>
      <c r="C15" s="277"/>
      <c r="D15" s="278">
        <v>400</v>
      </c>
      <c r="E15" s="278">
        <v>300</v>
      </c>
      <c r="F15" s="278"/>
      <c r="G15" s="278"/>
      <c r="H15" s="278"/>
      <c r="I15" s="278">
        <v>400</v>
      </c>
      <c r="J15" s="278">
        <v>300</v>
      </c>
      <c r="K15" s="278"/>
      <c r="L15" s="291"/>
      <c r="M15" s="291"/>
      <c r="N15" s="279">
        <f>SUM(I15/D15*100%)</f>
        <v>1</v>
      </c>
      <c r="O15" s="279">
        <f>SUM(J15/E15*100%)</f>
        <v>1</v>
      </c>
      <c r="P15" s="279"/>
      <c r="Q15" s="279"/>
      <c r="R15" s="279"/>
      <c r="T15" s="4"/>
    </row>
    <row r="16" spans="1:20" ht="40.5" customHeight="1">
      <c r="A16" s="275"/>
      <c r="B16" s="281"/>
      <c r="C16" s="282"/>
      <c r="D16" s="283"/>
      <c r="E16" s="283"/>
      <c r="F16" s="283"/>
      <c r="G16" s="283"/>
      <c r="H16" s="283"/>
      <c r="I16" s="283"/>
      <c r="J16" s="283"/>
      <c r="K16" s="283"/>
      <c r="L16" s="292"/>
      <c r="M16" s="292"/>
      <c r="N16" s="274"/>
      <c r="O16" s="284"/>
      <c r="P16" s="274"/>
      <c r="Q16" s="274"/>
      <c r="R16" s="274"/>
      <c r="S16" s="232"/>
      <c r="T16" s="233"/>
    </row>
    <row r="17" spans="1:20" ht="32.25" customHeight="1">
      <c r="A17" s="275">
        <v>4</v>
      </c>
      <c r="B17" s="276" t="s">
        <v>164</v>
      </c>
      <c r="C17" s="277"/>
      <c r="D17" s="278"/>
      <c r="E17" s="278"/>
      <c r="F17" s="278"/>
      <c r="G17" s="278">
        <v>15</v>
      </c>
      <c r="H17" s="278"/>
      <c r="I17" s="278"/>
      <c r="J17" s="278"/>
      <c r="K17" s="278"/>
      <c r="L17" s="278">
        <v>15</v>
      </c>
      <c r="M17" s="291"/>
      <c r="N17" s="279"/>
      <c r="O17" s="279"/>
      <c r="P17" s="279"/>
      <c r="Q17" s="279">
        <f>SUM(L17/G17*100%)</f>
        <v>1</v>
      </c>
      <c r="R17" s="279"/>
      <c r="T17" s="4"/>
    </row>
    <row r="18" spans="1:20" ht="32.25" customHeight="1">
      <c r="A18" s="275"/>
      <c r="B18" s="281"/>
      <c r="C18" s="282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74"/>
      <c r="O18" s="274"/>
      <c r="P18" s="274"/>
      <c r="Q18" s="274"/>
      <c r="R18" s="274"/>
      <c r="S18" s="232"/>
      <c r="T18" s="233"/>
    </row>
    <row r="19" spans="1:20" ht="32.25" customHeight="1">
      <c r="A19" s="275">
        <v>5</v>
      </c>
      <c r="B19" s="276" t="s">
        <v>165</v>
      </c>
      <c r="C19" s="277"/>
      <c r="D19" s="278"/>
      <c r="E19" s="278"/>
      <c r="F19" s="278"/>
      <c r="G19" s="278">
        <v>150</v>
      </c>
      <c r="H19" s="278">
        <v>75</v>
      </c>
      <c r="I19" s="278"/>
      <c r="J19" s="278"/>
      <c r="K19" s="278"/>
      <c r="L19" s="278">
        <v>150</v>
      </c>
      <c r="M19" s="278">
        <v>75</v>
      </c>
      <c r="N19" s="279"/>
      <c r="O19" s="279"/>
      <c r="P19" s="279"/>
      <c r="Q19" s="279">
        <f>SUM(L19/G19*100%)</f>
        <v>1</v>
      </c>
      <c r="R19" s="279">
        <f>SUM(M19/H19*100%)</f>
        <v>1</v>
      </c>
      <c r="T19" s="4"/>
    </row>
    <row r="20" spans="1:20" ht="32.25" customHeight="1">
      <c r="A20" s="275"/>
      <c r="B20" s="276"/>
      <c r="C20" s="277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4"/>
      <c r="O20" s="274"/>
      <c r="P20" s="274"/>
      <c r="Q20" s="274"/>
      <c r="R20" s="274"/>
      <c r="S20" s="232"/>
      <c r="T20" s="233"/>
    </row>
    <row r="21" spans="1:20" ht="32.25" customHeight="1">
      <c r="A21" s="275">
        <v>6</v>
      </c>
      <c r="B21" s="276" t="s">
        <v>166</v>
      </c>
      <c r="C21" s="277"/>
      <c r="D21" s="278"/>
      <c r="E21" s="278"/>
      <c r="F21" s="278"/>
      <c r="G21" s="278">
        <v>200</v>
      </c>
      <c r="H21" s="278">
        <v>50</v>
      </c>
      <c r="I21" s="278"/>
      <c r="J21" s="278"/>
      <c r="K21" s="278"/>
      <c r="L21" s="278">
        <v>0</v>
      </c>
      <c r="M21" s="278">
        <v>50</v>
      </c>
      <c r="N21" s="279"/>
      <c r="O21" s="279"/>
      <c r="P21" s="279"/>
      <c r="Q21" s="279">
        <f>SUM(L21/G21*100%)</f>
        <v>0</v>
      </c>
      <c r="R21" s="279">
        <f>SUM(M21/H21*100%)</f>
        <v>1</v>
      </c>
      <c r="T21" s="4"/>
    </row>
    <row r="22" spans="1:20" ht="32.25" customHeight="1">
      <c r="A22" s="275"/>
      <c r="B22" s="293"/>
      <c r="C22" s="294"/>
      <c r="D22" s="295"/>
      <c r="E22" s="295"/>
      <c r="F22" s="295"/>
      <c r="G22" s="295"/>
      <c r="H22" s="295"/>
      <c r="I22" s="295"/>
      <c r="J22" s="295"/>
      <c r="K22" s="295"/>
      <c r="L22" s="296"/>
      <c r="M22" s="296"/>
      <c r="N22" s="274"/>
      <c r="O22" s="274"/>
      <c r="P22" s="274"/>
      <c r="Q22" s="274"/>
      <c r="R22" s="274"/>
      <c r="T22" s="4"/>
    </row>
    <row r="23" spans="1:20" ht="32.25" customHeight="1">
      <c r="A23" s="275">
        <v>7</v>
      </c>
      <c r="B23" s="297" t="s">
        <v>167</v>
      </c>
      <c r="C23" s="298"/>
      <c r="D23" s="299"/>
      <c r="E23" s="299"/>
      <c r="F23" s="299"/>
      <c r="G23" s="299"/>
      <c r="H23" s="299"/>
      <c r="I23" s="299"/>
      <c r="J23" s="299"/>
      <c r="K23" s="299"/>
      <c r="L23" s="300"/>
      <c r="M23" s="300"/>
      <c r="N23" s="301"/>
      <c r="O23" s="301"/>
      <c r="P23" s="301"/>
      <c r="Q23" s="301"/>
      <c r="R23" s="301"/>
      <c r="T23" s="4"/>
    </row>
    <row r="24" spans="1:20" ht="32.25" customHeight="1">
      <c r="A24" s="275"/>
      <c r="B24" s="302"/>
      <c r="C24" s="303"/>
      <c r="D24" s="304"/>
      <c r="E24" s="304"/>
      <c r="F24" s="304"/>
      <c r="G24" s="304"/>
      <c r="H24" s="304"/>
      <c r="I24" s="304"/>
      <c r="J24" s="304"/>
      <c r="K24" s="304"/>
      <c r="L24" s="305"/>
      <c r="M24" s="305"/>
      <c r="N24" s="274"/>
      <c r="O24" s="274"/>
      <c r="P24" s="274"/>
      <c r="Q24" s="274"/>
      <c r="R24" s="274"/>
      <c r="T24" s="4"/>
    </row>
    <row r="25" spans="1:20" ht="32.25" customHeight="1">
      <c r="A25" s="306">
        <v>8</v>
      </c>
      <c r="B25" s="307" t="s">
        <v>168</v>
      </c>
      <c r="C25" s="303"/>
      <c r="D25" s="304"/>
      <c r="E25" s="304"/>
      <c r="F25" s="304"/>
      <c r="G25" s="304"/>
      <c r="H25" s="304"/>
      <c r="I25" s="304"/>
      <c r="J25" s="304"/>
      <c r="K25" s="304"/>
      <c r="L25" s="308"/>
      <c r="M25" s="308"/>
      <c r="N25" s="279"/>
      <c r="O25" s="279"/>
      <c r="P25" s="279"/>
      <c r="Q25" s="279"/>
      <c r="R25" s="279"/>
      <c r="T25" s="4"/>
    </row>
    <row r="26" spans="1:20" ht="32.25" customHeight="1">
      <c r="A26" s="280"/>
      <c r="B26" s="281"/>
      <c r="C26" s="282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74"/>
      <c r="O26" s="274"/>
      <c r="P26" s="274"/>
      <c r="Q26" s="274"/>
      <c r="R26" s="274"/>
      <c r="S26" s="232"/>
      <c r="T26" s="233"/>
    </row>
    <row r="27" spans="1:20" ht="32.25" customHeight="1">
      <c r="A27" s="285">
        <v>9</v>
      </c>
      <c r="B27" s="271" t="s">
        <v>169</v>
      </c>
      <c r="C27" s="287"/>
      <c r="D27" s="288">
        <v>12</v>
      </c>
      <c r="E27" s="288">
        <v>12</v>
      </c>
      <c r="F27" s="288">
        <v>12</v>
      </c>
      <c r="G27" s="288">
        <v>12</v>
      </c>
      <c r="H27" s="288">
        <v>12</v>
      </c>
      <c r="I27" s="288">
        <v>12</v>
      </c>
      <c r="J27" s="288">
        <v>12</v>
      </c>
      <c r="K27" s="288">
        <v>12</v>
      </c>
      <c r="L27" s="288">
        <v>12</v>
      </c>
      <c r="M27" s="288">
        <v>12</v>
      </c>
      <c r="N27" s="309"/>
      <c r="O27" s="279">
        <f>SUM(J27/E27*100%)</f>
        <v>1</v>
      </c>
      <c r="P27" s="279">
        <f>SUM(K27/F27*100%)</f>
        <v>1</v>
      </c>
      <c r="Q27" s="279">
        <f>SUM(L27/G27*100%)</f>
        <v>1</v>
      </c>
      <c r="R27" s="279">
        <f>SUM(M27/H27*100%)</f>
        <v>1</v>
      </c>
      <c r="T27" s="4"/>
    </row>
    <row r="28" spans="1:20" ht="32.25" customHeight="1">
      <c r="A28" s="275"/>
      <c r="B28" s="281"/>
      <c r="C28" s="282"/>
      <c r="D28" s="283"/>
      <c r="E28" s="283"/>
      <c r="F28" s="283"/>
      <c r="G28" s="283"/>
      <c r="H28" s="283"/>
      <c r="I28" s="283"/>
      <c r="J28" s="283"/>
      <c r="K28" s="283"/>
      <c r="L28" s="310"/>
      <c r="M28" s="283"/>
      <c r="N28" s="274"/>
      <c r="O28" s="274"/>
      <c r="P28" s="274"/>
      <c r="Q28" s="274"/>
      <c r="R28" s="284"/>
      <c r="S28" s="232"/>
      <c r="T28" s="233"/>
    </row>
    <row r="29" spans="1:20" ht="32.25" customHeight="1">
      <c r="A29" s="275">
        <v>10</v>
      </c>
      <c r="B29" s="307" t="s">
        <v>170</v>
      </c>
      <c r="C29" s="277"/>
      <c r="D29" s="278">
        <v>400</v>
      </c>
      <c r="E29" s="278">
        <v>200</v>
      </c>
      <c r="F29" s="278">
        <v>100</v>
      </c>
      <c r="G29" s="278">
        <v>200</v>
      </c>
      <c r="H29" s="278">
        <v>0</v>
      </c>
      <c r="I29" s="278">
        <v>400</v>
      </c>
      <c r="J29" s="278">
        <v>200</v>
      </c>
      <c r="K29" s="278">
        <v>100</v>
      </c>
      <c r="L29" s="278">
        <v>200</v>
      </c>
      <c r="M29" s="278">
        <v>0</v>
      </c>
      <c r="N29" s="279">
        <f>SUM(I29/D29*100%)</f>
        <v>1</v>
      </c>
      <c r="O29" s="279">
        <f>SUM(J29/E29*100%)</f>
        <v>1</v>
      </c>
      <c r="P29" s="279">
        <f>SUM(K29/F29*100%)</f>
        <v>1</v>
      </c>
      <c r="Q29" s="279">
        <f>SUM(L29/G29*100%)</f>
        <v>1</v>
      </c>
      <c r="R29" s="279">
        <v>0</v>
      </c>
      <c r="T29" s="4"/>
    </row>
    <row r="30" spans="1:20" ht="32.25" customHeight="1">
      <c r="A30" s="311"/>
      <c r="B30" s="312"/>
      <c r="C30" s="298"/>
      <c r="D30" s="299"/>
      <c r="E30" s="299"/>
      <c r="F30" s="299"/>
      <c r="G30" s="299"/>
      <c r="H30" s="299"/>
      <c r="I30" s="299"/>
      <c r="J30" s="299"/>
      <c r="K30" s="299"/>
      <c r="L30" s="300"/>
      <c r="M30" s="299"/>
      <c r="N30" s="301"/>
      <c r="O30" s="301"/>
      <c r="P30" s="301"/>
      <c r="Q30" s="301"/>
      <c r="R30" s="301"/>
      <c r="T30" s="4"/>
    </row>
    <row r="31" spans="1:20" ht="32.25" customHeight="1">
      <c r="A31" s="313"/>
      <c r="B31" s="354" t="s">
        <v>171</v>
      </c>
      <c r="C31" s="354"/>
      <c r="D31" s="354"/>
      <c r="E31" s="354"/>
      <c r="F31" s="354"/>
      <c r="G31" s="354"/>
      <c r="H31" s="354"/>
      <c r="I31" s="354"/>
      <c r="J31" s="354"/>
      <c r="K31" s="314"/>
      <c r="L31" s="315"/>
      <c r="M31" s="314"/>
      <c r="N31" s="316"/>
      <c r="O31" s="355" t="s">
        <v>172</v>
      </c>
      <c r="P31" s="355"/>
      <c r="Q31" s="355"/>
      <c r="R31" s="355"/>
      <c r="T31" s="4"/>
    </row>
    <row r="32" spans="1:20" ht="32.25" customHeight="1">
      <c r="A32" s="313"/>
      <c r="B32" s="317"/>
      <c r="C32" s="318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9"/>
      <c r="O32" s="319"/>
      <c r="P32" s="319"/>
      <c r="Q32" s="319"/>
      <c r="R32" s="319"/>
      <c r="S32" s="320"/>
      <c r="T32" s="233"/>
    </row>
    <row r="33" spans="1:20" ht="40.5" customHeight="1">
      <c r="A33" s="280"/>
      <c r="B33" s="289"/>
      <c r="C33" s="321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84"/>
      <c r="O33" s="284"/>
      <c r="P33" s="284"/>
      <c r="Q33" s="284"/>
      <c r="R33" s="284"/>
      <c r="S33" s="322">
        <v>31</v>
      </c>
      <c r="T33" s="4"/>
    </row>
    <row r="34" spans="1:20" ht="9.75" customHeight="1">
      <c r="A34" s="311">
        <v>11</v>
      </c>
      <c r="B34" s="297" t="s">
        <v>173</v>
      </c>
      <c r="C34" s="298"/>
      <c r="D34" s="299">
        <v>800</v>
      </c>
      <c r="E34" s="299">
        <v>300</v>
      </c>
      <c r="F34" s="299"/>
      <c r="G34" s="299"/>
      <c r="H34" s="299"/>
      <c r="I34" s="299">
        <v>400</v>
      </c>
      <c r="J34" s="299">
        <v>300</v>
      </c>
      <c r="K34" s="300"/>
      <c r="L34" s="300"/>
      <c r="M34" s="300"/>
      <c r="N34" s="301">
        <f>SUM(I34/D34*100%)</f>
        <v>0.5</v>
      </c>
      <c r="O34" s="301">
        <f>SUM(J34/E34*100%)</f>
        <v>1</v>
      </c>
      <c r="P34" s="301"/>
      <c r="Q34" s="301"/>
      <c r="R34" s="301"/>
      <c r="T34" s="4"/>
    </row>
    <row r="35" spans="1:20" ht="9.75" customHeight="1">
      <c r="A35" s="270"/>
      <c r="B35" s="271"/>
      <c r="C35" s="272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323"/>
      <c r="O35" s="323"/>
      <c r="P35" s="323"/>
      <c r="Q35" s="323"/>
      <c r="R35" s="323"/>
      <c r="S35" s="232"/>
      <c r="T35" s="233"/>
    </row>
    <row r="36" spans="1:20" ht="9.75" customHeight="1">
      <c r="A36" s="275">
        <v>12</v>
      </c>
      <c r="B36" s="276" t="s">
        <v>174</v>
      </c>
      <c r="C36" s="277"/>
      <c r="D36" s="278">
        <v>11</v>
      </c>
      <c r="E36" s="278">
        <v>11</v>
      </c>
      <c r="F36" s="278">
        <v>96</v>
      </c>
      <c r="G36" s="278">
        <v>400</v>
      </c>
      <c r="H36" s="278">
        <v>100</v>
      </c>
      <c r="I36" s="278">
        <v>11</v>
      </c>
      <c r="J36" s="278">
        <v>11</v>
      </c>
      <c r="K36" s="278">
        <v>96</v>
      </c>
      <c r="L36" s="278">
        <v>300</v>
      </c>
      <c r="M36" s="278">
        <v>100</v>
      </c>
      <c r="N36" s="279">
        <f>SUM(I36/D36*100%)</f>
        <v>1</v>
      </c>
      <c r="O36" s="279">
        <f>SUM(J36/E36*100%)</f>
        <v>1</v>
      </c>
      <c r="P36" s="279">
        <f>SUM(K36/F36*100%)</f>
        <v>1</v>
      </c>
      <c r="Q36" s="279">
        <f>SUM(L36/G36*100%)</f>
        <v>0.75</v>
      </c>
      <c r="R36" s="279">
        <f>SUM(M36/H36*100%)</f>
        <v>1</v>
      </c>
      <c r="T36" s="4"/>
    </row>
    <row r="37" spans="1:20" ht="9.75" customHeight="1">
      <c r="A37" s="280"/>
      <c r="B37" s="281"/>
      <c r="C37" s="282"/>
      <c r="D37" s="283"/>
      <c r="E37" s="283"/>
      <c r="F37" s="283"/>
      <c r="G37" s="283"/>
      <c r="H37" s="283"/>
      <c r="I37" s="283"/>
      <c r="J37" s="283"/>
      <c r="K37" s="292"/>
      <c r="L37" s="283"/>
      <c r="M37" s="283"/>
      <c r="N37" s="284"/>
      <c r="O37" s="284"/>
      <c r="P37" s="284"/>
      <c r="Q37" s="284"/>
      <c r="R37" s="284"/>
      <c r="S37" s="232"/>
      <c r="T37" s="233"/>
    </row>
    <row r="38" spans="1:20" ht="17.25" customHeight="1">
      <c r="A38" s="285">
        <v>13</v>
      </c>
      <c r="B38" s="324" t="s">
        <v>175</v>
      </c>
      <c r="C38" s="277"/>
      <c r="D38" s="278">
        <v>488</v>
      </c>
      <c r="E38" s="278">
        <v>256</v>
      </c>
      <c r="F38" s="278"/>
      <c r="G38" s="278"/>
      <c r="H38" s="278"/>
      <c r="I38" s="278">
        <v>488</v>
      </c>
      <c r="J38" s="278">
        <v>256</v>
      </c>
      <c r="K38" s="291"/>
      <c r="L38" s="278"/>
      <c r="M38" s="278"/>
      <c r="N38" s="279">
        <f>SUM(I38/D38*100%)</f>
        <v>1</v>
      </c>
      <c r="O38" s="279">
        <f>SUM(J38/E38*100%)</f>
        <v>1</v>
      </c>
      <c r="P38" s="279"/>
      <c r="Q38" s="279"/>
      <c r="R38" s="279"/>
      <c r="T38" s="4"/>
    </row>
    <row r="39" spans="1:20" ht="27.75" customHeight="1">
      <c r="A39" s="275"/>
      <c r="B39" s="325"/>
      <c r="C39" s="282"/>
      <c r="D39" s="283"/>
      <c r="E39" s="283"/>
      <c r="F39" s="283"/>
      <c r="G39" s="283"/>
      <c r="H39" s="283"/>
      <c r="I39" s="283"/>
      <c r="J39" s="292"/>
      <c r="K39" s="283"/>
      <c r="L39" s="283"/>
      <c r="M39" s="283"/>
      <c r="N39" s="274"/>
      <c r="O39" s="274"/>
      <c r="P39" s="274"/>
      <c r="Q39" s="274"/>
      <c r="R39" s="323"/>
      <c r="S39" s="232"/>
      <c r="T39" s="233"/>
    </row>
    <row r="40" spans="1:20" ht="30" customHeight="1">
      <c r="A40" s="311">
        <v>14</v>
      </c>
      <c r="B40" s="326" t="s">
        <v>176</v>
      </c>
      <c r="C40" s="298"/>
      <c r="D40" s="299"/>
      <c r="E40" s="299"/>
      <c r="F40" s="299">
        <v>8</v>
      </c>
      <c r="G40" s="299">
        <v>8</v>
      </c>
      <c r="H40" s="299">
        <v>8</v>
      </c>
      <c r="I40" s="299"/>
      <c r="J40" s="300"/>
      <c r="K40" s="299">
        <v>8</v>
      </c>
      <c r="L40" s="299">
        <v>8</v>
      </c>
      <c r="M40" s="299">
        <v>8</v>
      </c>
      <c r="N40" s="301"/>
      <c r="O40" s="301"/>
      <c r="P40" s="279">
        <f>SUM(K40/F40*100%)</f>
        <v>1</v>
      </c>
      <c r="Q40" s="279">
        <f>SUM(L40/G40*100%)</f>
        <v>1</v>
      </c>
      <c r="R40" s="279">
        <f>SUM(M40/H40*100%)</f>
        <v>1</v>
      </c>
      <c r="T40" s="4"/>
    </row>
    <row r="41" spans="1:20" ht="27.75" customHeight="1">
      <c r="A41" s="270"/>
      <c r="B41" s="327"/>
      <c r="C41" s="272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3"/>
      <c r="O41" s="323"/>
      <c r="P41" s="323"/>
      <c r="Q41" s="323"/>
      <c r="R41" s="323"/>
      <c r="T41" s="4"/>
    </row>
    <row r="42" spans="1:20" ht="29.25" customHeight="1">
      <c r="A42" s="306">
        <v>15</v>
      </c>
      <c r="B42" s="329" t="s">
        <v>177</v>
      </c>
      <c r="C42" s="303"/>
      <c r="D42" s="304">
        <v>12</v>
      </c>
      <c r="E42" s="304">
        <v>12</v>
      </c>
      <c r="F42" s="304"/>
      <c r="G42" s="304"/>
      <c r="H42" s="304"/>
      <c r="I42" s="304">
        <v>6</v>
      </c>
      <c r="J42" s="305">
        <v>6</v>
      </c>
      <c r="K42" s="305"/>
      <c r="L42" s="305"/>
      <c r="M42" s="304"/>
      <c r="N42" s="279">
        <f>SUM(I42/D42*100%)</f>
        <v>0.5</v>
      </c>
      <c r="O42" s="279">
        <f>SUM(J42/E42*100%)</f>
        <v>0.5</v>
      </c>
      <c r="P42" s="330"/>
      <c r="Q42" s="330"/>
      <c r="R42" s="330"/>
      <c r="T42" s="4"/>
    </row>
    <row r="43" spans="1:20" ht="27" customHeight="1">
      <c r="A43" s="331"/>
      <c r="B43" s="332"/>
      <c r="C43" s="333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5"/>
      <c r="O43" s="335"/>
      <c r="P43" s="335"/>
      <c r="Q43" s="335"/>
      <c r="R43" s="335"/>
      <c r="T43" s="4"/>
    </row>
    <row r="44" spans="1:20" ht="27" customHeight="1">
      <c r="A44" s="336">
        <v>16</v>
      </c>
      <c r="B44" s="312" t="s">
        <v>178</v>
      </c>
      <c r="C44" s="337"/>
      <c r="D44" s="338"/>
      <c r="E44" s="338"/>
      <c r="F44" s="338"/>
      <c r="G44" s="338"/>
      <c r="H44" s="338">
        <v>282</v>
      </c>
      <c r="I44" s="338"/>
      <c r="J44" s="339"/>
      <c r="K44" s="339"/>
      <c r="L44" s="339"/>
      <c r="M44" s="338">
        <v>282</v>
      </c>
      <c r="N44" s="340"/>
      <c r="O44" s="340"/>
      <c r="P44" s="340"/>
      <c r="Q44" s="340"/>
      <c r="R44" s="340">
        <f>SUM(M44/H44*100%)</f>
        <v>1</v>
      </c>
      <c r="T44" s="4"/>
    </row>
    <row r="45" spans="1:20" ht="15.75" customHeight="1">
      <c r="C45" s="17"/>
      <c r="J45" s="6"/>
      <c r="K45" s="6"/>
      <c r="L45" s="7"/>
      <c r="M45" s="7"/>
      <c r="N45" s="7"/>
      <c r="O45" s="6"/>
      <c r="P45" s="6"/>
    </row>
    <row r="46" spans="1:20" ht="31.5" customHeight="1">
      <c r="B46" s="356" t="s">
        <v>171</v>
      </c>
      <c r="C46" s="356"/>
      <c r="D46" s="356"/>
      <c r="E46" s="356"/>
      <c r="F46" s="356"/>
      <c r="G46" s="356"/>
      <c r="H46" s="356"/>
      <c r="I46" s="356"/>
      <c r="J46" s="356"/>
      <c r="K46" s="314"/>
      <c r="L46" s="315"/>
      <c r="M46" s="314"/>
      <c r="N46" s="316"/>
      <c r="O46" s="357" t="s">
        <v>172</v>
      </c>
      <c r="P46" s="357"/>
      <c r="Q46" s="357"/>
      <c r="R46" s="357"/>
    </row>
    <row r="47" spans="1:20" ht="24.75" customHeight="1">
      <c r="B47" s="4"/>
      <c r="C47" s="341"/>
      <c r="D47" s="4"/>
      <c r="E47" s="4"/>
      <c r="F47" s="4"/>
      <c r="G47" s="4"/>
      <c r="H47" s="4"/>
      <c r="I47" s="4"/>
      <c r="J47" s="342"/>
      <c r="K47" s="342"/>
      <c r="L47" s="343"/>
      <c r="M47" s="343"/>
      <c r="N47" s="343"/>
      <c r="O47" s="342"/>
      <c r="P47" s="342"/>
      <c r="Q47" s="4"/>
      <c r="R47" s="4"/>
    </row>
    <row r="48" spans="1:20" ht="32.25" customHeight="1">
      <c r="C48" s="17"/>
      <c r="J48" s="6"/>
      <c r="K48" s="6"/>
      <c r="L48" s="7"/>
      <c r="M48" s="7"/>
      <c r="N48" s="7"/>
      <c r="O48" s="6"/>
      <c r="P48" s="6"/>
    </row>
    <row r="49" spans="3:16" ht="30.75" customHeight="1">
      <c r="C49" s="17"/>
      <c r="J49" s="358"/>
      <c r="K49" s="358"/>
      <c r="L49" s="358"/>
      <c r="M49" s="358"/>
      <c r="N49" s="358"/>
      <c r="O49" s="358"/>
      <c r="P49" s="358"/>
    </row>
    <row r="50" spans="3:16" ht="30" customHeight="1">
      <c r="C50" s="17"/>
      <c r="J50" s="344"/>
      <c r="K50" s="344"/>
      <c r="L50" s="344"/>
      <c r="M50" s="344"/>
      <c r="N50" s="344"/>
      <c r="O50" s="344"/>
      <c r="P50" s="344"/>
    </row>
    <row r="51" spans="3:16" ht="30" customHeight="1">
      <c r="C51" s="17"/>
      <c r="J51" s="345"/>
      <c r="K51" s="345"/>
      <c r="L51" s="345"/>
      <c r="M51" s="345"/>
      <c r="N51" s="345"/>
      <c r="O51" s="345"/>
      <c r="P51" s="345"/>
    </row>
    <row r="52" spans="3:16" ht="30" customHeight="1">
      <c r="C52" s="17"/>
    </row>
    <row r="53" spans="3:16" ht="30" customHeight="1">
      <c r="C53" s="17"/>
    </row>
    <row r="54" spans="3:16" ht="17.25" customHeight="1">
      <c r="C54" s="17"/>
    </row>
    <row r="55" spans="3:16" ht="23.25" customHeight="1">
      <c r="C55" s="17"/>
    </row>
    <row r="56" spans="3:16" ht="27.75" customHeight="1">
      <c r="C56" s="17"/>
    </row>
    <row r="57" spans="3:16" ht="32.25" customHeight="1"/>
    <row r="58" spans="3:16" ht="29.25" customHeight="1"/>
    <row r="59" spans="3:16" ht="29.25" customHeight="1"/>
    <row r="60" spans="3:16" ht="29.25" customHeight="1"/>
    <row r="61" spans="3:16" ht="29.25" customHeight="1"/>
    <row r="62" spans="3:16" ht="16.5" customHeight="1"/>
    <row r="63" spans="3:16" ht="30" customHeight="1"/>
    <row r="64" spans="3:16" ht="46.5" customHeight="1"/>
    <row r="65" ht="23.25" customHeight="1"/>
    <row r="66" ht="27.75" customHeight="1"/>
    <row r="67" ht="16.5" customHeight="1"/>
    <row r="68" ht="16.5" customHeight="1"/>
    <row r="69" ht="16.5" customHeight="1"/>
    <row r="70" ht="16.5" customHeight="1"/>
    <row r="71" ht="16.5" customHeight="1"/>
    <row r="72" ht="31.5" customHeight="1"/>
    <row r="73" ht="39" customHeight="1"/>
    <row r="74" ht="31.5" customHeight="1"/>
    <row r="75" ht="36" customHeight="1"/>
    <row r="76" ht="29.25" customHeight="1"/>
    <row r="77" ht="39.75" customHeight="1"/>
    <row r="78" ht="21" customHeight="1"/>
    <row r="79" ht="38.25" customHeight="1"/>
    <row r="80" ht="30.75" customHeight="1"/>
    <row r="81" ht="38.25" customHeight="1"/>
    <row r="82" ht="29.25" customHeight="1"/>
    <row r="83" ht="32.25" customHeight="1"/>
    <row r="84" ht="30.75" customHeight="1"/>
    <row r="85" ht="21" customHeight="1"/>
    <row r="86" ht="26.25" customHeight="1"/>
    <row r="87" ht="39.75" customHeight="1"/>
    <row r="88" ht="24.75" customHeight="1"/>
    <row r="89" ht="41.25" customHeight="1"/>
    <row r="90" ht="27.75" customHeight="1"/>
    <row r="91" ht="25.5" customHeight="1"/>
    <row r="92" ht="16.5" customHeight="1"/>
    <row r="93" ht="27.75" customHeight="1"/>
    <row r="94" ht="16.5" customHeight="1"/>
    <row r="95" ht="16.5" customHeight="1"/>
    <row r="96" ht="16.5" customHeight="1"/>
    <row r="97" ht="16.5" customHeight="1"/>
    <row r="98" ht="16.5" customHeight="1"/>
    <row r="99" ht="26.25" customHeight="1"/>
    <row r="100" ht="26.25" customHeight="1"/>
    <row r="101" ht="26.25" customHeight="1"/>
    <row r="102" ht="26.25" customHeight="1"/>
    <row r="103" ht="32.25" customHeight="1"/>
    <row r="104" ht="51" customHeight="1"/>
    <row r="105" ht="40.5" customHeight="1"/>
    <row r="106" ht="28.5" customHeight="1"/>
    <row r="107" ht="30.75" customHeight="1"/>
    <row r="108" ht="25.5" customHeight="1"/>
    <row r="109" ht="22.5" customHeight="1"/>
    <row r="110" ht="28.5" customHeight="1"/>
    <row r="111" ht="25.5" customHeight="1"/>
    <row r="112" ht="30" customHeight="1"/>
    <row r="113" ht="33.75" customHeight="1"/>
    <row r="114" ht="41.25" customHeight="1"/>
    <row r="115" ht="23.25" customHeight="1"/>
    <row r="116" ht="35.25" customHeight="1"/>
    <row r="117" ht="24.75" customHeight="1"/>
    <row r="118" ht="27.75" customHeight="1"/>
    <row r="119" ht="23.25" customHeight="1"/>
    <row r="120" ht="25.5" customHeight="1"/>
    <row r="121" ht="25.5" customHeight="1"/>
    <row r="122" ht="30" customHeight="1"/>
    <row r="123" ht="31.5" customHeight="1"/>
    <row r="124" ht="42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32.25" customHeight="1"/>
  </sheetData>
  <mergeCells count="16">
    <mergeCell ref="J50:P50"/>
    <mergeCell ref="J51:P51"/>
    <mergeCell ref="A1:R1"/>
    <mergeCell ref="A3:R3"/>
    <mergeCell ref="A5:A6"/>
    <mergeCell ref="B5:B6"/>
    <mergeCell ref="C5:C6"/>
    <mergeCell ref="D5:H5"/>
    <mergeCell ref="I5:M5"/>
    <mergeCell ref="N5:R5"/>
    <mergeCell ref="A2:R2"/>
    <mergeCell ref="B31:J31"/>
    <mergeCell ref="O31:R31"/>
    <mergeCell ref="B46:J46"/>
    <mergeCell ref="O46:R46"/>
    <mergeCell ref="J49:P49"/>
  </mergeCells>
  <pageMargins left="1.66" right="0.35433070866141736" top="0.74803149606299213" bottom="0.74803149606299213" header="0.31496062992125984" footer="0.31496062992125984"/>
  <pageSetup paperSize="5" scale="55" orientation="landscape" horizontalDpi="4294967293" r:id="rId1"/>
  <rowBreaks count="4" manualBreakCount="4">
    <brk id="36" max="19" man="1"/>
    <brk id="69" max="19" man="1"/>
    <brk id="100" max="19" man="1"/>
    <brk id="12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K48"/>
  <sheetViews>
    <sheetView view="pageBreakPreview" zoomScale="82" zoomScaleSheetLayoutView="82" workbookViewId="0">
      <selection activeCell="D10" sqref="D10"/>
    </sheetView>
  </sheetViews>
  <sheetFormatPr defaultRowHeight="15"/>
  <cols>
    <col min="1" max="1" width="4.7109375" customWidth="1"/>
    <col min="2" max="2" width="43.28515625" customWidth="1"/>
    <col min="3" max="3" width="4.140625" customWidth="1"/>
    <col min="4" max="4" width="26.5703125" customWidth="1"/>
    <col min="5" max="5" width="15.42578125" customWidth="1"/>
    <col min="6" max="6" width="13.85546875" customWidth="1"/>
    <col min="7" max="7" width="14" customWidth="1"/>
    <col min="8" max="9" width="15.28515625" customWidth="1"/>
    <col min="10" max="10" width="14.7109375" customWidth="1"/>
    <col min="11" max="11" width="8.28515625" customWidth="1"/>
  </cols>
  <sheetData>
    <row r="1" spans="1:11" ht="18.75">
      <c r="A1" s="359" t="s">
        <v>157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18.75">
      <c r="A2" s="359" t="s">
        <v>11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4" spans="1:11" ht="50.25" customHeight="1">
      <c r="A4" s="363" t="s">
        <v>6</v>
      </c>
      <c r="B4" s="368" t="s">
        <v>3</v>
      </c>
      <c r="C4" s="369"/>
      <c r="D4" s="370"/>
      <c r="E4" s="20" t="s">
        <v>13</v>
      </c>
      <c r="F4" s="365" t="s">
        <v>10</v>
      </c>
      <c r="G4" s="365"/>
      <c r="H4" s="365"/>
      <c r="I4" s="365"/>
      <c r="J4" s="365"/>
      <c r="K4" s="366" t="s">
        <v>12</v>
      </c>
    </row>
    <row r="5" spans="1:11" ht="17.25" customHeight="1">
      <c r="A5" s="364"/>
      <c r="B5" s="371"/>
      <c r="C5" s="372"/>
      <c r="D5" s="373"/>
      <c r="E5" s="62" t="s">
        <v>151</v>
      </c>
      <c r="F5" s="62" t="s">
        <v>74</v>
      </c>
      <c r="G5" s="62" t="s">
        <v>75</v>
      </c>
      <c r="H5" s="62" t="s">
        <v>76</v>
      </c>
      <c r="I5" s="62" t="s">
        <v>77</v>
      </c>
      <c r="J5" s="62" t="s">
        <v>78</v>
      </c>
      <c r="K5" s="367"/>
    </row>
    <row r="6" spans="1:11">
      <c r="A6" s="2">
        <v>1</v>
      </c>
      <c r="B6" s="2">
        <v>2</v>
      </c>
      <c r="C6" s="25"/>
      <c r="D6" s="26"/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ht="26.25" customHeight="1">
      <c r="A7" s="53"/>
      <c r="B7" s="51" t="s">
        <v>49</v>
      </c>
      <c r="C7" s="51"/>
      <c r="D7" s="52"/>
      <c r="E7" s="53"/>
      <c r="F7" s="53"/>
      <c r="G7" s="53"/>
      <c r="H7" s="53"/>
      <c r="I7" s="53"/>
      <c r="J7" s="53"/>
      <c r="K7" s="53"/>
    </row>
    <row r="8" spans="1:11" ht="23.25" customHeight="1">
      <c r="A8" s="59"/>
      <c r="B8" s="49" t="s">
        <v>9</v>
      </c>
      <c r="C8" s="49"/>
      <c r="D8" s="50"/>
      <c r="E8" s="58"/>
      <c r="F8" s="58"/>
      <c r="G8" s="58"/>
      <c r="H8" s="58"/>
      <c r="I8" s="58"/>
      <c r="J8" s="58"/>
      <c r="K8" s="54"/>
    </row>
    <row r="9" spans="1:11" ht="24.95" customHeight="1">
      <c r="A9" s="8"/>
      <c r="B9" s="10"/>
      <c r="C9" s="23"/>
      <c r="D9" s="22"/>
      <c r="E9" s="28"/>
      <c r="F9" s="29"/>
      <c r="G9" s="24"/>
      <c r="H9" s="24"/>
      <c r="I9" s="24"/>
      <c r="J9" s="24"/>
      <c r="K9" s="31"/>
    </row>
    <row r="10" spans="1:11" ht="66.75" customHeight="1">
      <c r="A10" s="8">
        <v>1</v>
      </c>
      <c r="B10" s="11" t="s">
        <v>37</v>
      </c>
      <c r="C10" s="35"/>
      <c r="D10" s="36" t="s">
        <v>58</v>
      </c>
      <c r="E10" s="13">
        <v>90</v>
      </c>
      <c r="F10" s="13">
        <v>90</v>
      </c>
      <c r="G10" s="13">
        <v>90</v>
      </c>
      <c r="H10" s="13">
        <v>90</v>
      </c>
      <c r="I10" s="13">
        <v>90</v>
      </c>
      <c r="J10" s="13">
        <v>90</v>
      </c>
      <c r="K10" s="235">
        <v>90</v>
      </c>
    </row>
    <row r="11" spans="1:11" ht="34.5" customHeight="1">
      <c r="A11" s="8"/>
      <c r="B11" s="37" t="s">
        <v>38</v>
      </c>
      <c r="C11" s="23"/>
      <c r="D11" s="22" t="s">
        <v>73</v>
      </c>
      <c r="E11" s="38"/>
      <c r="F11" s="29"/>
      <c r="G11" s="19"/>
      <c r="H11" s="19"/>
      <c r="I11" s="24"/>
      <c r="J11" s="24"/>
      <c r="K11" s="235"/>
    </row>
    <row r="12" spans="1:11" ht="24.95" customHeight="1">
      <c r="A12" s="8"/>
      <c r="B12" s="10"/>
      <c r="C12" s="32"/>
      <c r="D12" s="46"/>
      <c r="E12" s="38"/>
      <c r="F12" s="29"/>
      <c r="G12" s="30"/>
      <c r="H12" s="30"/>
      <c r="I12" s="30"/>
      <c r="J12" s="30"/>
      <c r="K12" s="235"/>
    </row>
    <row r="13" spans="1:11" ht="58.5" customHeight="1">
      <c r="A13" s="8"/>
      <c r="B13" s="37" t="s">
        <v>39</v>
      </c>
      <c r="C13" s="23"/>
      <c r="D13" s="22" t="s">
        <v>59</v>
      </c>
      <c r="E13" s="38"/>
      <c r="F13" s="29"/>
      <c r="G13" s="19"/>
      <c r="H13" s="19"/>
      <c r="I13" s="24"/>
      <c r="J13" s="24"/>
      <c r="K13" s="235"/>
    </row>
    <row r="14" spans="1:11" ht="24.75" customHeight="1">
      <c r="A14" s="8"/>
      <c r="B14" s="10"/>
      <c r="C14" s="32"/>
      <c r="D14" s="46"/>
      <c r="E14" s="34"/>
      <c r="F14" s="27"/>
      <c r="G14" s="27"/>
      <c r="H14" s="27"/>
      <c r="I14" s="27"/>
      <c r="J14" s="27"/>
      <c r="K14" s="235"/>
    </row>
    <row r="15" spans="1:11" ht="36" customHeight="1">
      <c r="A15" s="8">
        <v>2</v>
      </c>
      <c r="B15" s="11" t="s">
        <v>18</v>
      </c>
      <c r="C15" s="35"/>
      <c r="D15" s="36" t="s">
        <v>60</v>
      </c>
      <c r="E15" s="13">
        <v>90</v>
      </c>
      <c r="F15" s="13">
        <v>90</v>
      </c>
      <c r="G15" s="13">
        <v>90</v>
      </c>
      <c r="H15" s="13">
        <v>90</v>
      </c>
      <c r="I15" s="13">
        <v>90</v>
      </c>
      <c r="J15" s="13">
        <v>90</v>
      </c>
      <c r="K15" s="235">
        <v>90</v>
      </c>
    </row>
    <row r="16" spans="1:11" ht="29.25" customHeight="1">
      <c r="A16" s="8"/>
      <c r="B16" s="37" t="s">
        <v>50</v>
      </c>
      <c r="C16" s="23"/>
      <c r="D16" s="22" t="s">
        <v>61</v>
      </c>
      <c r="E16" s="55"/>
      <c r="F16" s="56"/>
      <c r="G16" s="57"/>
      <c r="H16" s="57"/>
      <c r="I16" s="24"/>
      <c r="J16" s="24"/>
      <c r="K16" s="236"/>
    </row>
    <row r="17" spans="1:11" ht="10.5" customHeight="1">
      <c r="A17" s="8"/>
      <c r="B17" s="37"/>
      <c r="C17" s="23"/>
      <c r="D17" s="22"/>
      <c r="E17" s="55"/>
      <c r="F17" s="56"/>
      <c r="G17" s="57"/>
      <c r="H17" s="57"/>
      <c r="I17" s="24"/>
      <c r="J17" s="24"/>
      <c r="K17" s="236"/>
    </row>
    <row r="18" spans="1:11" ht="29.25" customHeight="1">
      <c r="A18" s="8"/>
      <c r="B18" s="37" t="s">
        <v>115</v>
      </c>
      <c r="C18" s="23"/>
      <c r="D18" s="22" t="s">
        <v>152</v>
      </c>
      <c r="E18" s="55"/>
      <c r="F18" s="56"/>
      <c r="G18" s="57"/>
      <c r="H18" s="57"/>
      <c r="I18" s="24"/>
      <c r="J18" s="24"/>
      <c r="K18" s="236"/>
    </row>
    <row r="19" spans="1:11" ht="8.25" customHeight="1">
      <c r="A19" s="8"/>
      <c r="B19" s="37"/>
      <c r="C19" s="23"/>
      <c r="D19" s="22"/>
      <c r="E19" s="55"/>
      <c r="F19" s="56"/>
      <c r="G19" s="57"/>
      <c r="H19" s="57"/>
      <c r="I19" s="24"/>
      <c r="J19" s="24"/>
      <c r="K19" s="236"/>
    </row>
    <row r="20" spans="1:11" ht="29.25" customHeight="1">
      <c r="A20" s="8"/>
      <c r="B20" s="37" t="s">
        <v>117</v>
      </c>
      <c r="C20" s="23"/>
      <c r="D20" s="22" t="s">
        <v>153</v>
      </c>
      <c r="E20" s="55"/>
      <c r="F20" s="56"/>
      <c r="G20" s="57"/>
      <c r="H20" s="57"/>
      <c r="I20" s="24"/>
      <c r="J20" s="24"/>
      <c r="K20" s="236"/>
    </row>
    <row r="21" spans="1:11" ht="9.75" customHeight="1">
      <c r="A21" s="8"/>
      <c r="B21" s="10"/>
      <c r="C21" s="32"/>
      <c r="D21" s="46"/>
      <c r="E21" s="38"/>
      <c r="F21" s="29"/>
      <c r="G21" s="30"/>
      <c r="H21" s="30"/>
      <c r="I21" s="30"/>
      <c r="J21" s="30"/>
      <c r="K21" s="235"/>
    </row>
    <row r="22" spans="1:11" ht="31.5" customHeight="1">
      <c r="A22" s="8"/>
      <c r="B22" s="37" t="s">
        <v>40</v>
      </c>
      <c r="C22" s="23"/>
      <c r="D22" s="22" t="s">
        <v>62</v>
      </c>
      <c r="E22" s="38"/>
      <c r="F22" s="29"/>
      <c r="G22" s="30"/>
      <c r="H22" s="30"/>
      <c r="I22" s="24"/>
      <c r="J22" s="24"/>
      <c r="K22" s="235"/>
    </row>
    <row r="23" spans="1:11" ht="29.25" customHeight="1">
      <c r="A23" s="8">
        <v>3</v>
      </c>
      <c r="B23" s="11" t="s">
        <v>41</v>
      </c>
      <c r="C23" s="35"/>
      <c r="D23" s="36" t="s">
        <v>63</v>
      </c>
      <c r="E23" s="13">
        <v>90</v>
      </c>
      <c r="F23" s="13">
        <v>90</v>
      </c>
      <c r="G23" s="13">
        <v>90</v>
      </c>
      <c r="H23" s="13">
        <v>90</v>
      </c>
      <c r="I23" s="13">
        <v>90</v>
      </c>
      <c r="J23" s="13">
        <v>90</v>
      </c>
      <c r="K23" s="235">
        <v>90</v>
      </c>
    </row>
    <row r="24" spans="1:11" ht="45.75" customHeight="1">
      <c r="A24" s="8"/>
      <c r="B24" s="37" t="s">
        <v>42</v>
      </c>
      <c r="C24" s="23"/>
      <c r="D24" s="5" t="s">
        <v>64</v>
      </c>
      <c r="E24" s="38"/>
      <c r="F24" s="29"/>
      <c r="G24" s="29"/>
      <c r="H24" s="29"/>
      <c r="I24" s="24"/>
      <c r="J24" s="24"/>
      <c r="K24" s="235"/>
    </row>
    <row r="25" spans="1:11" ht="25.5" customHeight="1">
      <c r="A25" s="8"/>
      <c r="B25" s="10"/>
      <c r="C25" s="32"/>
      <c r="D25" s="46"/>
      <c r="E25" s="38"/>
      <c r="F25" s="29"/>
      <c r="G25" s="29"/>
      <c r="H25" s="29"/>
      <c r="I25" s="29"/>
      <c r="J25" s="29"/>
      <c r="K25" s="235"/>
    </row>
    <row r="26" spans="1:11" ht="32.25" customHeight="1">
      <c r="A26" s="8"/>
      <c r="B26" s="37" t="s">
        <v>43</v>
      </c>
      <c r="C26" s="23"/>
      <c r="D26" s="22" t="s">
        <v>65</v>
      </c>
      <c r="E26" s="38"/>
      <c r="F26" s="29"/>
      <c r="G26" s="30"/>
      <c r="H26" s="15"/>
      <c r="I26" s="24"/>
      <c r="J26" s="24"/>
      <c r="K26" s="235"/>
    </row>
    <row r="27" spans="1:11" ht="24.95" customHeight="1">
      <c r="A27" s="8"/>
      <c r="B27" s="10"/>
      <c r="C27" s="32"/>
      <c r="D27" s="46"/>
      <c r="E27" s="38"/>
      <c r="F27" s="29"/>
      <c r="G27" s="30"/>
      <c r="H27" s="30"/>
      <c r="I27" s="30"/>
      <c r="J27" s="30"/>
      <c r="K27" s="235"/>
    </row>
    <row r="28" spans="1:11" ht="45.75" customHeight="1">
      <c r="A28" s="8"/>
      <c r="B28" s="37" t="s">
        <v>51</v>
      </c>
      <c r="C28" s="23"/>
      <c r="D28" s="46" t="s">
        <v>71</v>
      </c>
      <c r="E28" s="38"/>
      <c r="F28" s="34"/>
      <c r="G28" s="34"/>
      <c r="H28" s="15"/>
      <c r="I28" s="24"/>
      <c r="J28" s="24"/>
      <c r="K28" s="235"/>
    </row>
    <row r="29" spans="1:11" ht="15.75" customHeight="1">
      <c r="A29" s="8"/>
      <c r="B29" s="10"/>
      <c r="C29" s="32"/>
      <c r="D29" s="46"/>
      <c r="E29" s="34"/>
      <c r="F29" s="27"/>
      <c r="G29" s="27"/>
      <c r="H29" s="27"/>
      <c r="I29" s="27"/>
      <c r="J29" s="27"/>
      <c r="K29" s="235"/>
    </row>
    <row r="30" spans="1:11" ht="36.75" customHeight="1">
      <c r="A30" s="8">
        <v>4</v>
      </c>
      <c r="B30" s="12" t="s">
        <v>44</v>
      </c>
      <c r="C30" s="35"/>
      <c r="D30" s="36" t="s">
        <v>66</v>
      </c>
      <c r="E30" s="13">
        <v>90</v>
      </c>
      <c r="F30" s="13">
        <v>90</v>
      </c>
      <c r="G30" s="13">
        <v>90</v>
      </c>
      <c r="H30" s="13">
        <v>90</v>
      </c>
      <c r="I30" s="13">
        <v>90</v>
      </c>
      <c r="J30" s="13">
        <v>90</v>
      </c>
      <c r="K30" s="235">
        <v>90</v>
      </c>
    </row>
    <row r="31" spans="1:11" ht="24.95" customHeight="1">
      <c r="A31" s="8"/>
      <c r="B31" s="37" t="s">
        <v>45</v>
      </c>
      <c r="C31" s="23"/>
      <c r="D31" s="22" t="s">
        <v>65</v>
      </c>
      <c r="E31" s="38"/>
      <c r="F31" s="29"/>
      <c r="G31" s="30"/>
      <c r="H31" s="30"/>
      <c r="I31" s="30"/>
      <c r="J31" s="30"/>
      <c r="K31" s="235"/>
    </row>
    <row r="32" spans="1:11" ht="24.95" customHeight="1">
      <c r="A32" s="8"/>
      <c r="B32" s="10"/>
      <c r="C32" s="32"/>
      <c r="D32" s="46"/>
      <c r="E32" s="38"/>
      <c r="F32" s="29"/>
      <c r="G32" s="30"/>
      <c r="H32" s="30"/>
      <c r="I32" s="30"/>
      <c r="J32" s="30"/>
      <c r="K32" s="235"/>
    </row>
    <row r="33" spans="1:11" ht="24.95" customHeight="1">
      <c r="A33" s="8"/>
      <c r="B33" s="37" t="s">
        <v>46</v>
      </c>
      <c r="C33" s="23"/>
      <c r="D33" s="22" t="s">
        <v>67</v>
      </c>
      <c r="E33" s="38"/>
      <c r="F33" s="29"/>
      <c r="G33" s="30"/>
      <c r="H33" s="30"/>
      <c r="I33" s="24"/>
      <c r="J33" s="24"/>
      <c r="K33" s="235"/>
    </row>
    <row r="34" spans="1:11" ht="9" customHeight="1">
      <c r="A34" s="8"/>
      <c r="B34" s="10"/>
      <c r="C34" s="32"/>
      <c r="D34" s="46"/>
      <c r="E34" s="38"/>
      <c r="F34" s="29"/>
      <c r="G34" s="30"/>
      <c r="H34" s="30"/>
      <c r="I34" s="30"/>
      <c r="J34" s="30"/>
      <c r="K34" s="235"/>
    </row>
    <row r="35" spans="1:11" ht="39" customHeight="1">
      <c r="A35" s="8"/>
      <c r="B35" s="37" t="s">
        <v>154</v>
      </c>
      <c r="C35" s="23"/>
      <c r="D35" s="22" t="s">
        <v>155</v>
      </c>
      <c r="E35" s="38"/>
      <c r="F35" s="29"/>
      <c r="G35" s="30"/>
      <c r="H35" s="30"/>
      <c r="I35" s="30"/>
      <c r="J35" s="30"/>
      <c r="K35" s="235"/>
    </row>
    <row r="36" spans="1:11" ht="11.25" customHeight="1">
      <c r="A36" s="8"/>
      <c r="B36" s="10"/>
      <c r="C36" s="32"/>
      <c r="D36" s="33"/>
      <c r="E36" s="38"/>
      <c r="F36" s="29"/>
      <c r="G36" s="30"/>
      <c r="H36" s="30"/>
      <c r="I36" s="30"/>
      <c r="J36" s="30"/>
      <c r="K36" s="235"/>
    </row>
    <row r="37" spans="1:11" ht="43.5" customHeight="1">
      <c r="A37" s="8"/>
      <c r="B37" s="37" t="s">
        <v>47</v>
      </c>
      <c r="C37" s="23"/>
      <c r="D37" s="22" t="s">
        <v>68</v>
      </c>
      <c r="E37" s="38"/>
      <c r="F37" s="29"/>
      <c r="G37" s="30"/>
      <c r="H37" s="30"/>
      <c r="I37" s="30"/>
      <c r="J37" s="30"/>
      <c r="K37" s="235"/>
    </row>
    <row r="38" spans="1:11" ht="15" customHeight="1">
      <c r="A38" s="8"/>
      <c r="B38" s="10"/>
      <c r="C38" s="32"/>
      <c r="D38" s="46"/>
      <c r="E38" s="38"/>
      <c r="F38" s="29"/>
      <c r="G38" s="30"/>
      <c r="H38" s="30"/>
      <c r="I38" s="30"/>
      <c r="J38" s="30"/>
      <c r="K38" s="235"/>
    </row>
    <row r="39" spans="1:11" ht="30" customHeight="1">
      <c r="A39" s="8">
        <v>5</v>
      </c>
      <c r="B39" s="11" t="s">
        <v>19</v>
      </c>
      <c r="C39" s="35"/>
      <c r="D39" s="36" t="s">
        <v>69</v>
      </c>
      <c r="E39" s="13">
        <v>90</v>
      </c>
      <c r="F39" s="234">
        <v>90</v>
      </c>
      <c r="G39" s="234">
        <v>90</v>
      </c>
      <c r="H39" s="14">
        <v>90</v>
      </c>
      <c r="I39" s="14">
        <v>90</v>
      </c>
      <c r="J39" s="234">
        <v>90</v>
      </c>
      <c r="K39" s="235">
        <v>90</v>
      </c>
    </row>
    <row r="40" spans="1:11" ht="33" customHeight="1">
      <c r="A40" s="8"/>
      <c r="B40" s="37" t="s">
        <v>140</v>
      </c>
      <c r="C40" s="23"/>
      <c r="D40" s="22" t="s">
        <v>156</v>
      </c>
      <c r="E40" s="38"/>
      <c r="F40" s="9"/>
      <c r="G40" s="39"/>
      <c r="H40" s="39"/>
      <c r="I40" s="39"/>
      <c r="J40" s="39"/>
      <c r="K40" s="235"/>
    </row>
    <row r="41" spans="1:11" ht="9.75" customHeight="1">
      <c r="A41" s="40"/>
      <c r="B41" s="41"/>
      <c r="C41" s="47"/>
      <c r="D41" s="48"/>
      <c r="E41" s="42"/>
      <c r="F41" s="43"/>
      <c r="G41" s="44"/>
      <c r="H41" s="44"/>
      <c r="I41" s="44"/>
      <c r="J41" s="44"/>
      <c r="K41" s="45"/>
    </row>
    <row r="43" spans="1:11">
      <c r="H43" s="360"/>
      <c r="I43" s="360"/>
      <c r="J43" s="360"/>
    </row>
    <row r="44" spans="1:11">
      <c r="H44" s="3"/>
      <c r="I44" s="3"/>
      <c r="J44" s="3"/>
    </row>
    <row r="45" spans="1:11" ht="1.5" customHeight="1">
      <c r="H45" s="3"/>
      <c r="I45" s="3"/>
      <c r="J45" s="3"/>
    </row>
    <row r="46" spans="1:11">
      <c r="H46" s="361"/>
      <c r="I46" s="361"/>
      <c r="J46" s="361"/>
    </row>
    <row r="47" spans="1:11">
      <c r="H47" s="362"/>
      <c r="I47" s="362"/>
      <c r="J47" s="362"/>
    </row>
    <row r="48" spans="1:11">
      <c r="H48" s="360"/>
      <c r="I48" s="360"/>
      <c r="J48" s="360"/>
    </row>
  </sheetData>
  <mergeCells count="10">
    <mergeCell ref="A1:K1"/>
    <mergeCell ref="H43:J43"/>
    <mergeCell ref="H46:J46"/>
    <mergeCell ref="H47:J47"/>
    <mergeCell ref="H48:J48"/>
    <mergeCell ref="A2:K2"/>
    <mergeCell ref="A4:A5"/>
    <mergeCell ref="F4:J4"/>
    <mergeCell ref="K4:K5"/>
    <mergeCell ref="B4:D5"/>
  </mergeCells>
  <pageMargins left="0.31496062992125984" right="0.23622047244094491" top="0.23622047244094491" bottom="0.23622047244094491" header="0.31496062992125984" footer="0.31496062992125984"/>
  <pageSetup paperSize="5" scale="8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7"/>
  <sheetViews>
    <sheetView tabSelected="1" zoomScaleNormal="112" workbookViewId="0">
      <selection activeCell="L4" sqref="L4"/>
    </sheetView>
  </sheetViews>
  <sheetFormatPr defaultRowHeight="15"/>
  <cols>
    <col min="1" max="1" width="3.28515625" customWidth="1"/>
    <col min="2" max="2" width="37" customWidth="1"/>
    <col min="3" max="3" width="11.5703125" customWidth="1"/>
    <col min="4" max="4" width="12.140625" customWidth="1"/>
    <col min="5" max="5" width="10.140625" customWidth="1"/>
    <col min="6" max="12" width="10.42578125" customWidth="1"/>
    <col min="13" max="13" width="6.5703125" customWidth="1"/>
    <col min="14" max="14" width="6" customWidth="1"/>
    <col min="15" max="15" width="6.140625" customWidth="1"/>
    <col min="16" max="16" width="6" customWidth="1"/>
    <col min="17" max="17" width="6.5703125" customWidth="1"/>
    <col min="18" max="19" width="8" customWidth="1"/>
    <col min="21" max="21" width="26" customWidth="1"/>
  </cols>
  <sheetData>
    <row r="1" spans="1:19" ht="21">
      <c r="A1" s="346" t="s">
        <v>158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</row>
    <row r="2" spans="1:19" ht="21">
      <c r="A2" s="346" t="s">
        <v>159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</row>
    <row r="3" spans="1:19" ht="21">
      <c r="A3" s="346" t="s">
        <v>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</row>
    <row r="4" spans="1:19" ht="17.25">
      <c r="A4" s="18" t="s">
        <v>57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31.5" customHeight="1">
      <c r="A5" s="376" t="s">
        <v>6</v>
      </c>
      <c r="B5" s="376" t="s">
        <v>146</v>
      </c>
      <c r="C5" s="378" t="s">
        <v>147</v>
      </c>
      <c r="D5" s="379"/>
      <c r="E5" s="379"/>
      <c r="F5" s="379"/>
      <c r="G5" s="379"/>
      <c r="H5" s="378" t="s">
        <v>148</v>
      </c>
      <c r="I5" s="379"/>
      <c r="J5" s="379"/>
      <c r="K5" s="379"/>
      <c r="L5" s="379"/>
      <c r="M5" s="374" t="s">
        <v>149</v>
      </c>
      <c r="N5" s="380"/>
      <c r="O5" s="380"/>
      <c r="P5" s="380"/>
      <c r="Q5" s="375"/>
      <c r="R5" s="374" t="s">
        <v>150</v>
      </c>
      <c r="S5" s="375"/>
    </row>
    <row r="6" spans="1:19">
      <c r="A6" s="377"/>
      <c r="B6" s="377"/>
      <c r="C6" s="237">
        <v>2014</v>
      </c>
      <c r="D6" s="237">
        <v>2015</v>
      </c>
      <c r="E6" s="237">
        <v>2016</v>
      </c>
      <c r="F6" s="237">
        <v>2017</v>
      </c>
      <c r="G6" s="237">
        <v>2018</v>
      </c>
      <c r="H6" s="237">
        <v>2014</v>
      </c>
      <c r="I6" s="237">
        <v>2015</v>
      </c>
      <c r="J6" s="237">
        <v>2016</v>
      </c>
      <c r="K6" s="237">
        <v>2017</v>
      </c>
      <c r="L6" s="237">
        <v>2018</v>
      </c>
      <c r="M6" s="237">
        <v>1</v>
      </c>
      <c r="N6" s="237">
        <v>2</v>
      </c>
      <c r="O6" s="237">
        <v>3</v>
      </c>
      <c r="P6" s="237">
        <v>4</v>
      </c>
      <c r="Q6" s="238">
        <v>5</v>
      </c>
      <c r="R6" s="239" t="s">
        <v>7</v>
      </c>
      <c r="S6" s="239" t="s">
        <v>8</v>
      </c>
    </row>
    <row r="7" spans="1:19" ht="14.25" customHeight="1">
      <c r="A7" s="64"/>
      <c r="B7" s="65"/>
      <c r="C7" s="240">
        <v>1</v>
      </c>
      <c r="D7" s="240">
        <v>2</v>
      </c>
      <c r="E7" s="240">
        <v>3</v>
      </c>
      <c r="F7" s="240">
        <v>4</v>
      </c>
      <c r="G7" s="240">
        <v>5</v>
      </c>
      <c r="H7" s="240">
        <v>1</v>
      </c>
      <c r="I7" s="240">
        <v>2</v>
      </c>
      <c r="J7" s="240">
        <v>3</v>
      </c>
      <c r="K7" s="240">
        <v>4</v>
      </c>
      <c r="L7" s="240">
        <v>5</v>
      </c>
      <c r="M7" s="240"/>
      <c r="N7" s="240"/>
      <c r="O7" s="240"/>
      <c r="P7" s="240"/>
      <c r="Q7" s="241"/>
      <c r="R7" s="242"/>
      <c r="S7" s="242"/>
    </row>
    <row r="8" spans="1:19" ht="14.25" customHeight="1">
      <c r="A8" s="64">
        <v>1</v>
      </c>
      <c r="B8" s="65">
        <v>2</v>
      </c>
      <c r="C8" s="240">
        <v>3</v>
      </c>
      <c r="D8" s="240">
        <v>4</v>
      </c>
      <c r="E8" s="240">
        <v>5</v>
      </c>
      <c r="F8" s="240">
        <v>6</v>
      </c>
      <c r="G8" s="240">
        <v>7</v>
      </c>
      <c r="H8" s="240">
        <v>8</v>
      </c>
      <c r="I8" s="240">
        <v>9</v>
      </c>
      <c r="J8" s="240">
        <v>10</v>
      </c>
      <c r="K8" s="240">
        <v>11</v>
      </c>
      <c r="L8" s="240">
        <v>12</v>
      </c>
      <c r="M8" s="240">
        <v>13</v>
      </c>
      <c r="N8" s="240">
        <v>14</v>
      </c>
      <c r="O8" s="240">
        <v>15</v>
      </c>
      <c r="P8" s="240">
        <v>16</v>
      </c>
      <c r="Q8" s="241">
        <v>17</v>
      </c>
      <c r="R8" s="242">
        <v>18</v>
      </c>
      <c r="S8" s="242">
        <v>19</v>
      </c>
    </row>
    <row r="9" spans="1:19">
      <c r="A9" s="64"/>
      <c r="B9" s="63" t="s">
        <v>49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1"/>
      <c r="R9" s="242"/>
      <c r="S9" s="242"/>
    </row>
    <row r="10" spans="1:19">
      <c r="A10" s="250"/>
      <c r="B10" s="251" t="s">
        <v>9</v>
      </c>
      <c r="C10" s="243">
        <f>SUM(C11+C36+C60+C72+C80+C89+C103+C113+C123+C127)</f>
        <v>3923135400</v>
      </c>
      <c r="D10" s="243">
        <f>SUM(D11+D36+D60+D72+D80+D89+D103+D113+D123+D127)</f>
        <v>2666191655</v>
      </c>
      <c r="E10" s="243">
        <f>SUM(E11+E36+E60+E72+E80+E89+E103+E113+E123+E127)</f>
        <v>1538558050</v>
      </c>
      <c r="F10" s="243">
        <f>SUM(F11+F36+F60+F72+F80+F89+F103+F113+F123+F127)</f>
        <v>1510070125</v>
      </c>
      <c r="G10" s="243">
        <f>SUM(G11+G36+G60+G72+G80+G89+G103+G113+G123+G127)</f>
        <v>895157200</v>
      </c>
      <c r="H10" s="243">
        <f>SUM(H11+H36+H52+H60+H72+H80+H89+H103+H113+H123+H127)</f>
        <v>2785785985</v>
      </c>
      <c r="I10" s="243">
        <f>SUM(I11+I36+I52+I60+I72+I80+I89+I103+I113+I123+I127)</f>
        <v>1813187911</v>
      </c>
      <c r="J10" s="243">
        <f>SUM(J11+J36+J52+J60+J72+J80+J89+J103+J113+J123+J127)</f>
        <v>1499113604</v>
      </c>
      <c r="K10" s="243">
        <f>SUM(K11+K36+K52+K60+K72+K80+K89+K103+K113+K123+K127)</f>
        <v>1479698935</v>
      </c>
      <c r="L10" s="243">
        <f>SUM(L11+L36+L52+L60+L72+L80+L89+L103+L113+L123+L127)</f>
        <v>862745890</v>
      </c>
      <c r="M10" s="244"/>
      <c r="N10" s="244"/>
      <c r="O10" s="244"/>
      <c r="P10" s="244"/>
      <c r="Q10" s="245"/>
      <c r="R10" s="246"/>
      <c r="S10" s="246"/>
    </row>
    <row r="11" spans="1:19">
      <c r="A11" s="252">
        <v>1</v>
      </c>
      <c r="B11" s="253" t="s">
        <v>14</v>
      </c>
      <c r="C11" s="247">
        <f>SUM(C13+C15+C17+C19+C21+C23+C25+C27+C29+C31+C33)</f>
        <v>507523850</v>
      </c>
      <c r="D11" s="247">
        <f t="shared" ref="D11:G11" si="0">SUM(D13+D15+D17+D19+D21+D23+D25+D27+D29+D31+D33)</f>
        <v>455776725</v>
      </c>
      <c r="E11" s="247">
        <f t="shared" si="0"/>
        <v>626606550</v>
      </c>
      <c r="F11" s="247">
        <f t="shared" si="0"/>
        <v>570506250</v>
      </c>
      <c r="G11" s="247">
        <f t="shared" si="0"/>
        <v>379225025</v>
      </c>
      <c r="H11" s="247">
        <f>SUM(H13+H15+H17+H19+H21+H23+H25+H27+H29+H31+H33)</f>
        <v>467121210</v>
      </c>
      <c r="I11" s="247">
        <f t="shared" ref="I11:L11" si="1">SUM(I13+I15+I17+I19+I21+I23+I25+I27+I29+I31+I33)</f>
        <v>424890331</v>
      </c>
      <c r="J11" s="247">
        <f t="shared" si="1"/>
        <v>598373754</v>
      </c>
      <c r="K11" s="247">
        <f t="shared" si="1"/>
        <v>558322508</v>
      </c>
      <c r="L11" s="247">
        <f t="shared" si="1"/>
        <v>355360915</v>
      </c>
      <c r="M11" s="248"/>
      <c r="N11" s="248"/>
      <c r="O11" s="248"/>
      <c r="P11" s="248"/>
      <c r="Q11" s="249"/>
      <c r="R11" s="242"/>
      <c r="S11" s="242"/>
    </row>
    <row r="12" spans="1:19">
      <c r="A12" s="66"/>
      <c r="B12" s="67" t="s">
        <v>142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70"/>
      <c r="S12" s="70"/>
    </row>
    <row r="13" spans="1:19">
      <c r="A13" s="71">
        <v>1</v>
      </c>
      <c r="B13" s="72" t="s">
        <v>20</v>
      </c>
      <c r="C13" s="73">
        <v>3342000</v>
      </c>
      <c r="D13" s="73">
        <v>6270000</v>
      </c>
      <c r="E13" s="73">
        <v>6450000</v>
      </c>
      <c r="F13" s="73">
        <v>3450000</v>
      </c>
      <c r="G13" s="73">
        <v>3300000</v>
      </c>
      <c r="H13" s="73">
        <v>3342000</v>
      </c>
      <c r="I13" s="73">
        <v>6270000</v>
      </c>
      <c r="J13" s="73">
        <v>6450000</v>
      </c>
      <c r="K13" s="73">
        <v>3378000</v>
      </c>
      <c r="L13" s="73">
        <v>3300000</v>
      </c>
      <c r="M13" s="74">
        <f>SUM(H13/C13*100%)</f>
        <v>1</v>
      </c>
      <c r="N13" s="74">
        <f>SUM(I13/D13*100%)</f>
        <v>1</v>
      </c>
      <c r="O13" s="74">
        <f>SUM(J13/E13*100%)</f>
        <v>1</v>
      </c>
      <c r="P13" s="74">
        <f>SUM(K13/F13*100%)</f>
        <v>0.97913043478260875</v>
      </c>
      <c r="Q13" s="75">
        <f>SUM(L13/G13*100%)</f>
        <v>1</v>
      </c>
      <c r="R13" s="202">
        <f>L13/H13^1/5-1*100</f>
        <v>-99.802513464991023</v>
      </c>
      <c r="S13" s="202">
        <f>Q13/M13^1/5-1*100</f>
        <v>-99.8</v>
      </c>
    </row>
    <row r="14" spans="1:19">
      <c r="A14" s="77"/>
      <c r="B14" s="78" t="s">
        <v>81</v>
      </c>
      <c r="C14" s="79"/>
      <c r="D14" s="79"/>
      <c r="E14" s="79"/>
      <c r="F14" s="79"/>
      <c r="G14" s="79"/>
      <c r="H14" s="79"/>
      <c r="I14" s="80"/>
      <c r="J14" s="80"/>
      <c r="K14" s="80"/>
      <c r="L14" s="80"/>
      <c r="M14" s="81"/>
      <c r="N14" s="81"/>
      <c r="O14" s="81"/>
      <c r="P14" s="81"/>
      <c r="Q14" s="82"/>
      <c r="R14" s="201"/>
      <c r="S14" s="201"/>
    </row>
    <row r="15" spans="1:19" ht="22.5">
      <c r="A15" s="71">
        <v>2</v>
      </c>
      <c r="B15" s="72" t="s">
        <v>21</v>
      </c>
      <c r="C15" s="73">
        <v>12000000</v>
      </c>
      <c r="D15" s="73">
        <v>40000000</v>
      </c>
      <c r="E15" s="73">
        <v>43500000</v>
      </c>
      <c r="F15" s="73">
        <v>32000000</v>
      </c>
      <c r="G15" s="73">
        <v>30000000</v>
      </c>
      <c r="H15" s="73">
        <v>5916536</v>
      </c>
      <c r="I15" s="73">
        <v>38008356</v>
      </c>
      <c r="J15" s="73">
        <v>19233954</v>
      </c>
      <c r="K15" s="73">
        <v>25349653</v>
      </c>
      <c r="L15" s="73">
        <v>23183090</v>
      </c>
      <c r="M15" s="74">
        <f>SUM(H15/C15*100%)</f>
        <v>0.49304466666666669</v>
      </c>
      <c r="N15" s="74">
        <f>SUM(I15/D15*100%)</f>
        <v>0.95020890000000002</v>
      </c>
      <c r="O15" s="74">
        <f>SUM(J15/E15*100%)</f>
        <v>0.44215986206896551</v>
      </c>
      <c r="P15" s="74">
        <f>SUM(K15/F15*100%)</f>
        <v>0.79217665625</v>
      </c>
      <c r="Q15" s="75">
        <f>SUM(L15/G15*100%)</f>
        <v>0.77276966666666669</v>
      </c>
      <c r="R15" s="203">
        <f>L15/H15^1/5-1*100</f>
        <v>-99.216328946532229</v>
      </c>
      <c r="S15" s="203">
        <f>Q15/M15^1/5-1*100</f>
        <v>-99.686531578612886</v>
      </c>
    </row>
    <row r="16" spans="1:19" ht="22.5">
      <c r="A16" s="83"/>
      <c r="B16" s="84" t="s">
        <v>82</v>
      </c>
      <c r="C16" s="85"/>
      <c r="D16" s="85"/>
      <c r="E16" s="85"/>
      <c r="F16" s="85"/>
      <c r="G16" s="85"/>
      <c r="H16" s="85"/>
      <c r="I16" s="85"/>
      <c r="J16" s="86"/>
      <c r="K16" s="86"/>
      <c r="L16" s="86"/>
      <c r="M16" s="87"/>
      <c r="N16" s="87"/>
      <c r="O16" s="87"/>
      <c r="P16" s="87"/>
      <c r="Q16" s="88"/>
      <c r="R16" s="201"/>
      <c r="S16" s="201"/>
    </row>
    <row r="17" spans="1:21" ht="22.5">
      <c r="A17" s="89">
        <v>3</v>
      </c>
      <c r="B17" s="90" t="s">
        <v>22</v>
      </c>
      <c r="C17" s="91">
        <v>5500000</v>
      </c>
      <c r="D17" s="91">
        <v>6750000</v>
      </c>
      <c r="E17" s="91">
        <v>6450000</v>
      </c>
      <c r="F17" s="91">
        <v>7100000</v>
      </c>
      <c r="G17" s="91">
        <v>7700000</v>
      </c>
      <c r="H17" s="91">
        <v>3222000</v>
      </c>
      <c r="I17" s="91">
        <v>3874000</v>
      </c>
      <c r="J17" s="91">
        <v>3039000</v>
      </c>
      <c r="K17" s="91">
        <v>3910300</v>
      </c>
      <c r="L17" s="91">
        <v>2652800</v>
      </c>
      <c r="M17" s="74">
        <f>SUM(H17/C17*100%)</f>
        <v>0.58581818181818179</v>
      </c>
      <c r="N17" s="74">
        <f>SUM(I17/D17*100%)</f>
        <v>0.57392592592592595</v>
      </c>
      <c r="O17" s="74">
        <f>SUM(J17/E17*100%)</f>
        <v>0.47116279069767442</v>
      </c>
      <c r="P17" s="74">
        <f>SUM(K17/F17*100%)</f>
        <v>0.55074647887323946</v>
      </c>
      <c r="Q17" s="75">
        <f>SUM(L17/G17*100%)</f>
        <v>0.3445194805194805</v>
      </c>
      <c r="R17" s="203">
        <f>L17/H17^1/5-1*100</f>
        <v>-99.835332091868409</v>
      </c>
      <c r="S17" s="203">
        <f>Q17/M17^1/5-1*100</f>
        <v>-99.882380065620282</v>
      </c>
    </row>
    <row r="18" spans="1:21" ht="27" customHeight="1">
      <c r="A18" s="83"/>
      <c r="B18" s="78" t="s">
        <v>83</v>
      </c>
      <c r="C18" s="79"/>
      <c r="D18" s="79"/>
      <c r="E18" s="79"/>
      <c r="F18" s="79"/>
      <c r="G18" s="79"/>
      <c r="H18" s="79"/>
      <c r="I18" s="80"/>
      <c r="J18" s="80"/>
      <c r="K18" s="80"/>
      <c r="L18" s="80"/>
      <c r="M18" s="81"/>
      <c r="N18" s="81"/>
      <c r="O18" s="81"/>
      <c r="P18" s="81"/>
      <c r="Q18" s="82"/>
      <c r="R18" s="201"/>
      <c r="S18" s="201"/>
      <c r="T18">
        <v>7</v>
      </c>
      <c r="U18" s="16">
        <f>T18/T19*100%</f>
        <v>1</v>
      </c>
    </row>
    <row r="19" spans="1:21" ht="25.5" customHeight="1">
      <c r="A19" s="89">
        <v>4</v>
      </c>
      <c r="B19" s="72" t="s">
        <v>23</v>
      </c>
      <c r="C19" s="73">
        <v>84600000</v>
      </c>
      <c r="D19" s="73">
        <v>128460000</v>
      </c>
      <c r="E19" s="73">
        <v>141960000</v>
      </c>
      <c r="F19" s="73">
        <v>123440000</v>
      </c>
      <c r="G19" s="73">
        <v>117300000</v>
      </c>
      <c r="H19" s="73">
        <v>67250000</v>
      </c>
      <c r="I19" s="73">
        <v>128460000</v>
      </c>
      <c r="J19" s="73">
        <v>141960000</v>
      </c>
      <c r="K19" s="73">
        <v>121440000</v>
      </c>
      <c r="L19" s="73">
        <v>105300000</v>
      </c>
      <c r="M19" s="74">
        <f>SUM(H19/C19*100%)</f>
        <v>0.79491725768321508</v>
      </c>
      <c r="N19" s="74">
        <f>SUM(I19/D19*100%)</f>
        <v>1</v>
      </c>
      <c r="O19" s="74">
        <f>SUM(J19/E19*100%)</f>
        <v>1</v>
      </c>
      <c r="P19" s="74">
        <f>SUM(K19/F19*100%)</f>
        <v>0.98379779650032406</v>
      </c>
      <c r="Q19" s="75">
        <f>SUM(L19/G19*100%)</f>
        <v>0.89769820971867009</v>
      </c>
      <c r="R19" s="203">
        <f>L19/H19^1/5-1*100</f>
        <v>-99.686840148698892</v>
      </c>
      <c r="S19" s="203">
        <f>Q19/M19^1/5-1*100</f>
        <v>-99.774140465302011</v>
      </c>
      <c r="T19">
        <v>7</v>
      </c>
    </row>
    <row r="20" spans="1:21" ht="29.25" customHeight="1">
      <c r="A20" s="83"/>
      <c r="B20" s="84" t="s">
        <v>84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7"/>
      <c r="N20" s="87"/>
      <c r="O20" s="87"/>
      <c r="P20" s="87"/>
      <c r="Q20" s="88"/>
      <c r="R20" s="201"/>
      <c r="S20" s="201"/>
    </row>
    <row r="21" spans="1:21" ht="27.75" customHeight="1">
      <c r="A21" s="89">
        <v>5</v>
      </c>
      <c r="B21" s="90" t="s">
        <v>85</v>
      </c>
      <c r="C21" s="91">
        <v>0</v>
      </c>
      <c r="D21" s="91">
        <v>18000000</v>
      </c>
      <c r="E21" s="91">
        <v>18000000</v>
      </c>
      <c r="F21" s="91">
        <v>48000000</v>
      </c>
      <c r="G21" s="91">
        <v>36000000</v>
      </c>
      <c r="H21" s="91">
        <v>0</v>
      </c>
      <c r="I21" s="91">
        <v>18000000</v>
      </c>
      <c r="J21" s="91">
        <v>18000000</v>
      </c>
      <c r="K21" s="91">
        <v>48000000</v>
      </c>
      <c r="L21" s="91">
        <v>36000000</v>
      </c>
      <c r="M21" s="74">
        <v>0</v>
      </c>
      <c r="N21" s="74">
        <f>SUM(I21/D21*100%)</f>
        <v>1</v>
      </c>
      <c r="O21" s="74">
        <f>SUM(J21/E21*100%)</f>
        <v>1</v>
      </c>
      <c r="P21" s="92">
        <v>0</v>
      </c>
      <c r="Q21" s="75">
        <f>SUM(L21/G21*100%)</f>
        <v>1</v>
      </c>
      <c r="R21" s="203">
        <f>L21/I21^1/5-1*100</f>
        <v>-99.6</v>
      </c>
      <c r="S21" s="203">
        <f>Q21/N21^1/5-1*100</f>
        <v>-99.8</v>
      </c>
    </row>
    <row r="22" spans="1:21" ht="27" customHeight="1">
      <c r="A22" s="77"/>
      <c r="B22" s="78" t="s">
        <v>86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1"/>
      <c r="N22" s="81"/>
      <c r="O22" s="81"/>
      <c r="P22" s="81"/>
      <c r="Q22" s="82"/>
      <c r="R22" s="201"/>
      <c r="S22" s="201"/>
    </row>
    <row r="23" spans="1:21" ht="26.25" customHeight="1">
      <c r="A23" s="71">
        <v>6</v>
      </c>
      <c r="B23" s="72" t="s">
        <v>24</v>
      </c>
      <c r="C23" s="73">
        <v>43337750</v>
      </c>
      <c r="D23" s="73">
        <v>61757825</v>
      </c>
      <c r="E23" s="73">
        <v>54295900</v>
      </c>
      <c r="F23" s="73">
        <v>48729250</v>
      </c>
      <c r="G23" s="73">
        <v>23703825</v>
      </c>
      <c r="H23" s="73">
        <v>43337750</v>
      </c>
      <c r="I23" s="73">
        <v>61757825</v>
      </c>
      <c r="J23" s="73">
        <v>54295900</v>
      </c>
      <c r="K23" s="73">
        <v>48729255</v>
      </c>
      <c r="L23" s="73">
        <v>23703825</v>
      </c>
      <c r="M23" s="74">
        <f>SUM(H23/C23*100%)</f>
        <v>1</v>
      </c>
      <c r="N23" s="74">
        <f>SUM(I23/D23*100%)</f>
        <v>1</v>
      </c>
      <c r="O23" s="74">
        <f>SUM(J23/E23*100%)</f>
        <v>1</v>
      </c>
      <c r="P23" s="74">
        <f>SUM(K23/F23*100%)</f>
        <v>1.0000001026077767</v>
      </c>
      <c r="Q23" s="75">
        <f>SUM(L23/G23*100%)</f>
        <v>1</v>
      </c>
      <c r="R23" s="203">
        <f>L23/H23^1/5-1*100</f>
        <v>-99.890608880248749</v>
      </c>
      <c r="S23" s="203">
        <f>Q23/M23^1/5-1*100</f>
        <v>-99.8</v>
      </c>
    </row>
    <row r="24" spans="1:21" ht="24" customHeight="1">
      <c r="A24" s="83"/>
      <c r="B24" s="84" t="s">
        <v>87</v>
      </c>
      <c r="C24" s="85"/>
      <c r="D24" s="85"/>
      <c r="E24" s="85"/>
      <c r="F24" s="85"/>
      <c r="G24" s="85"/>
      <c r="H24" s="85"/>
      <c r="I24" s="86"/>
      <c r="J24" s="86"/>
      <c r="K24" s="86"/>
      <c r="L24" s="86"/>
      <c r="M24" s="87"/>
      <c r="N24" s="87"/>
      <c r="O24" s="87"/>
      <c r="P24" s="87"/>
      <c r="Q24" s="88"/>
      <c r="R24" s="201"/>
      <c r="S24" s="201"/>
    </row>
    <row r="25" spans="1:21" ht="27" customHeight="1">
      <c r="A25" s="89">
        <v>7</v>
      </c>
      <c r="B25" s="90" t="s">
        <v>25</v>
      </c>
      <c r="C25" s="91">
        <v>10574100</v>
      </c>
      <c r="D25" s="91">
        <v>22271900</v>
      </c>
      <c r="E25" s="91">
        <v>16142250</v>
      </c>
      <c r="F25" s="91">
        <v>13403500</v>
      </c>
      <c r="G25" s="91">
        <v>13341200</v>
      </c>
      <c r="H25" s="91">
        <v>7574100</v>
      </c>
      <c r="I25" s="91">
        <v>20766650</v>
      </c>
      <c r="J25" s="91">
        <v>15640500</v>
      </c>
      <c r="K25" s="91">
        <v>13403500</v>
      </c>
      <c r="L25" s="91">
        <v>13341200</v>
      </c>
      <c r="M25" s="74">
        <f>SUM(H25/C25*100%)</f>
        <v>0.71628791102788891</v>
      </c>
      <c r="N25" s="74">
        <f>SUM(I25/D25*100%)</f>
        <v>0.93241483663270763</v>
      </c>
      <c r="O25" s="74">
        <f>SUM(J25/E25*100%)</f>
        <v>0.96891697254100262</v>
      </c>
      <c r="P25" s="74">
        <f>SUM(K25/F25*100%)</f>
        <v>1</v>
      </c>
      <c r="Q25" s="75">
        <f>SUM(L25/G25*100%)</f>
        <v>1</v>
      </c>
      <c r="R25" s="203">
        <f>L25/H25^1/5-1*100</f>
        <v>-99.647715240094527</v>
      </c>
      <c r="S25" s="203">
        <f>Q25/M25^1/5-1*100</f>
        <v>-99.72078266724759</v>
      </c>
    </row>
    <row r="26" spans="1:21" ht="30" customHeight="1">
      <c r="A26" s="77"/>
      <c r="B26" s="78" t="s">
        <v>88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1"/>
      <c r="N26" s="81"/>
      <c r="O26" s="81"/>
      <c r="P26" s="81"/>
      <c r="Q26" s="82"/>
      <c r="R26" s="201"/>
      <c r="S26" s="201"/>
    </row>
    <row r="27" spans="1:21" ht="22.5" customHeight="1">
      <c r="A27" s="71">
        <v>8</v>
      </c>
      <c r="B27" s="72" t="s">
        <v>53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92">
        <v>0</v>
      </c>
      <c r="N27" s="92">
        <v>0</v>
      </c>
      <c r="O27" s="92">
        <v>0</v>
      </c>
      <c r="P27" s="92">
        <v>0</v>
      </c>
      <c r="Q27" s="75">
        <v>0</v>
      </c>
      <c r="R27" s="203">
        <v>0</v>
      </c>
      <c r="S27" s="203">
        <v>0</v>
      </c>
    </row>
    <row r="28" spans="1:21" ht="30" customHeight="1">
      <c r="A28" s="83"/>
      <c r="B28" s="84" t="s">
        <v>89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7"/>
      <c r="N28" s="87"/>
      <c r="O28" s="87"/>
      <c r="P28" s="87"/>
      <c r="Q28" s="88"/>
      <c r="R28" s="201"/>
      <c r="S28" s="201"/>
    </row>
    <row r="29" spans="1:21" ht="30.75" customHeight="1">
      <c r="A29" s="89">
        <v>9</v>
      </c>
      <c r="B29" s="90" t="s">
        <v>26</v>
      </c>
      <c r="C29" s="91">
        <v>10800000</v>
      </c>
      <c r="D29" s="91">
        <v>0</v>
      </c>
      <c r="E29" s="91">
        <v>4838400</v>
      </c>
      <c r="F29" s="91">
        <v>9193500</v>
      </c>
      <c r="G29" s="91">
        <v>0</v>
      </c>
      <c r="H29" s="91">
        <v>10800000</v>
      </c>
      <c r="I29" s="91">
        <v>0</v>
      </c>
      <c r="J29" s="91">
        <v>4838400</v>
      </c>
      <c r="K29" s="91">
        <v>9193500</v>
      </c>
      <c r="L29" s="91">
        <v>0</v>
      </c>
      <c r="M29" s="74">
        <f>SUM(H29/C29*100%)</f>
        <v>1</v>
      </c>
      <c r="N29" s="92">
        <v>0</v>
      </c>
      <c r="O29" s="74">
        <f>SUM(J29/E29*100%)</f>
        <v>1</v>
      </c>
      <c r="P29" s="74">
        <f>SUM(K29/F29*100%)</f>
        <v>1</v>
      </c>
      <c r="Q29" s="75">
        <v>0</v>
      </c>
      <c r="R29" s="203">
        <f>L29/H29^1/5-1*100</f>
        <v>-100</v>
      </c>
      <c r="S29" s="203">
        <f>Q29/M29^1/5-1*100</f>
        <v>-100</v>
      </c>
    </row>
    <row r="30" spans="1:21" ht="25.5" customHeight="1">
      <c r="A30" s="77"/>
      <c r="B30" s="78" t="s">
        <v>90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1"/>
      <c r="N30" s="81"/>
      <c r="O30" s="81"/>
      <c r="P30" s="81"/>
      <c r="Q30" s="82"/>
      <c r="R30" s="201"/>
      <c r="S30" s="201"/>
    </row>
    <row r="31" spans="1:21" ht="22.5" customHeight="1">
      <c r="A31" s="71">
        <v>10</v>
      </c>
      <c r="B31" s="72" t="s">
        <v>27</v>
      </c>
      <c r="C31" s="73">
        <v>10800000</v>
      </c>
      <c r="D31" s="73">
        <v>19200000</v>
      </c>
      <c r="E31" s="73">
        <v>9720000</v>
      </c>
      <c r="F31" s="73">
        <v>10800000</v>
      </c>
      <c r="G31" s="73">
        <v>2700000</v>
      </c>
      <c r="H31" s="73">
        <v>0</v>
      </c>
      <c r="I31" s="73">
        <v>17490000</v>
      </c>
      <c r="J31" s="73">
        <v>9720000</v>
      </c>
      <c r="K31" s="73">
        <v>10800000</v>
      </c>
      <c r="L31" s="73">
        <v>2700000</v>
      </c>
      <c r="M31" s="74">
        <f>SUM(H31/C31*100%)</f>
        <v>0</v>
      </c>
      <c r="N31" s="74">
        <f>SUM(I31/D31*100%)</f>
        <v>0.91093749999999996</v>
      </c>
      <c r="O31" s="74">
        <f>SUM(J31/E31*100%)</f>
        <v>1</v>
      </c>
      <c r="P31" s="74">
        <f>SUM(K31/F31*100%)</f>
        <v>1</v>
      </c>
      <c r="Q31" s="75">
        <f>SUM(L31/G31*100%)</f>
        <v>1</v>
      </c>
      <c r="R31" s="76">
        <f>K31/I31^1/5-1*100</f>
        <v>-99.876500857632934</v>
      </c>
      <c r="S31" s="76">
        <f>Q31/N31^1/5-1*100</f>
        <v>-99.780445969125211</v>
      </c>
    </row>
    <row r="32" spans="1:21" ht="36" customHeight="1">
      <c r="A32" s="83"/>
      <c r="B32" s="84" t="s">
        <v>91</v>
      </c>
      <c r="C32" s="85"/>
      <c r="D32" s="85"/>
      <c r="E32" s="85"/>
      <c r="F32" s="85"/>
      <c r="G32" s="85"/>
      <c r="H32" s="85"/>
      <c r="I32" s="86"/>
      <c r="J32" s="85"/>
      <c r="K32" s="85"/>
      <c r="L32" s="85"/>
      <c r="M32" s="87"/>
      <c r="N32" s="87"/>
      <c r="O32" s="87"/>
      <c r="P32" s="87"/>
      <c r="Q32" s="88"/>
      <c r="R32" s="76"/>
      <c r="S32" s="76"/>
    </row>
    <row r="33" spans="1:19" ht="32.25" customHeight="1">
      <c r="A33" s="89">
        <v>11</v>
      </c>
      <c r="B33" s="90" t="s">
        <v>28</v>
      </c>
      <c r="C33" s="91">
        <v>326570000</v>
      </c>
      <c r="D33" s="91">
        <v>153067000</v>
      </c>
      <c r="E33" s="91">
        <v>325250000</v>
      </c>
      <c r="F33" s="91">
        <v>274390000</v>
      </c>
      <c r="G33" s="91">
        <v>145180000</v>
      </c>
      <c r="H33" s="91">
        <v>325678824</v>
      </c>
      <c r="I33" s="91">
        <v>130263500</v>
      </c>
      <c r="J33" s="91">
        <v>325196000</v>
      </c>
      <c r="K33" s="91">
        <v>274118300</v>
      </c>
      <c r="L33" s="91">
        <v>145180000</v>
      </c>
      <c r="M33" s="74">
        <f>SUM(H33/C33*100%)</f>
        <v>0.99727110267324004</v>
      </c>
      <c r="N33" s="74">
        <f>SUM(I33/D33*100%)</f>
        <v>0.85102275474138778</v>
      </c>
      <c r="O33" s="74">
        <f>SUM(J33/E33*100%)</f>
        <v>0.99983397386625672</v>
      </c>
      <c r="P33" s="74">
        <f>SUM(K33/F33*100%)</f>
        <v>0.99900980356426983</v>
      </c>
      <c r="Q33" s="75">
        <f>SUM(L33/G33*100%)</f>
        <v>1</v>
      </c>
      <c r="R33" s="203">
        <f>L33/H33^1/5-1*100</f>
        <v>-99.910844679296687</v>
      </c>
      <c r="S33" s="203">
        <f>Q33/M33^1/5-1*100</f>
        <v>-99.79945272708305</v>
      </c>
    </row>
    <row r="34" spans="1:19" ht="22.5">
      <c r="A34" s="93"/>
      <c r="B34" s="94" t="s">
        <v>92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6"/>
      <c r="N34" s="96"/>
      <c r="O34" s="96"/>
      <c r="P34" s="96"/>
      <c r="Q34" s="97"/>
      <c r="R34" s="204"/>
      <c r="S34" s="204"/>
    </row>
    <row r="35" spans="1:19">
      <c r="A35" s="77"/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1"/>
      <c r="N35" s="81"/>
      <c r="O35" s="81"/>
      <c r="P35" s="81"/>
      <c r="Q35" s="82"/>
      <c r="R35" s="201"/>
      <c r="S35" s="201"/>
    </row>
    <row r="36" spans="1:19" ht="22.5">
      <c r="A36" s="254">
        <v>2</v>
      </c>
      <c r="B36" s="255" t="s">
        <v>29</v>
      </c>
      <c r="C36" s="256">
        <f>SUM(C38+C40+C42+C44+C46+C48)</f>
        <v>442102000</v>
      </c>
      <c r="D36" s="256">
        <f t="shared" ref="D36:G36" si="2">SUM(D38+D40+D42+D44+D46+D48)</f>
        <v>157771780</v>
      </c>
      <c r="E36" s="256">
        <f t="shared" si="2"/>
        <v>91608400</v>
      </c>
      <c r="F36" s="256">
        <f t="shared" si="2"/>
        <v>118493400</v>
      </c>
      <c r="G36" s="256">
        <f t="shared" si="2"/>
        <v>46715000</v>
      </c>
      <c r="H36" s="256">
        <f>SUM(H38+H40+H42+H44+H46+H48+H50)</f>
        <v>404833589</v>
      </c>
      <c r="I36" s="256">
        <f t="shared" ref="I36:L36" si="3">SUM(I38+I40+I42+I44+I46+I48+I50)</f>
        <v>150848530</v>
      </c>
      <c r="J36" s="256">
        <f t="shared" si="3"/>
        <v>91367900</v>
      </c>
      <c r="K36" s="256">
        <f t="shared" si="3"/>
        <v>117423427</v>
      </c>
      <c r="L36" s="256">
        <f t="shared" si="3"/>
        <v>39149600</v>
      </c>
      <c r="M36" s="257"/>
      <c r="N36" s="257"/>
      <c r="O36" s="257"/>
      <c r="P36" s="257"/>
      <c r="Q36" s="258"/>
      <c r="R36" s="203"/>
      <c r="S36" s="203"/>
    </row>
    <row r="37" spans="1:19" ht="21">
      <c r="A37" s="109"/>
      <c r="B37" s="110" t="s">
        <v>143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  <c r="N37" s="112"/>
      <c r="O37" s="112"/>
      <c r="P37" s="112"/>
      <c r="Q37" s="113"/>
      <c r="R37" s="201"/>
      <c r="S37" s="201"/>
    </row>
    <row r="38" spans="1:19">
      <c r="A38" s="89">
        <v>1</v>
      </c>
      <c r="B38" s="90" t="s">
        <v>30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2">
        <v>0</v>
      </c>
      <c r="N38" s="92">
        <v>0</v>
      </c>
      <c r="O38" s="92">
        <v>0</v>
      </c>
      <c r="P38" s="92">
        <v>0</v>
      </c>
      <c r="Q38" s="75">
        <v>0</v>
      </c>
      <c r="R38" s="203">
        <v>0</v>
      </c>
      <c r="S38" s="203">
        <v>0</v>
      </c>
    </row>
    <row r="39" spans="1:19" ht="22.5">
      <c r="A39" s="77"/>
      <c r="B39" s="78" t="s">
        <v>93</v>
      </c>
      <c r="C39" s="79"/>
      <c r="D39" s="79"/>
      <c r="E39" s="79"/>
      <c r="F39" s="79"/>
      <c r="G39" s="79"/>
      <c r="H39" s="79"/>
      <c r="I39" s="80"/>
      <c r="J39" s="79"/>
      <c r="K39" s="79"/>
      <c r="L39" s="79"/>
      <c r="M39" s="81"/>
      <c r="N39" s="81"/>
      <c r="O39" s="81"/>
      <c r="P39" s="81"/>
      <c r="Q39" s="97"/>
      <c r="R39" s="201"/>
      <c r="S39" s="201"/>
    </row>
    <row r="40" spans="1:19">
      <c r="A40" s="71">
        <v>2</v>
      </c>
      <c r="B40" s="72" t="s">
        <v>31</v>
      </c>
      <c r="C40" s="73">
        <v>113150000</v>
      </c>
      <c r="D40" s="73">
        <v>26022500</v>
      </c>
      <c r="E40" s="73">
        <v>0</v>
      </c>
      <c r="F40" s="73">
        <v>0</v>
      </c>
      <c r="G40" s="73">
        <v>0</v>
      </c>
      <c r="H40" s="73">
        <v>109150000</v>
      </c>
      <c r="I40" s="73">
        <v>24315500</v>
      </c>
      <c r="J40" s="73">
        <v>0</v>
      </c>
      <c r="K40" s="73">
        <v>0</v>
      </c>
      <c r="L40" s="73">
        <v>0</v>
      </c>
      <c r="M40" s="74">
        <f>SUM(H40/C40*100%)</f>
        <v>0.96464869642068052</v>
      </c>
      <c r="N40" s="74">
        <f>SUM(I40/D40*100%)</f>
        <v>0.93440292054952445</v>
      </c>
      <c r="O40" s="92">
        <v>0</v>
      </c>
      <c r="P40" s="92">
        <v>0</v>
      </c>
      <c r="Q40" s="75">
        <v>0</v>
      </c>
      <c r="R40" s="203">
        <f>I40/H40^1/5-1*100</f>
        <v>-99.955445716903341</v>
      </c>
      <c r="S40" s="203">
        <f>N40/M40^1/5-1*100</f>
        <v>-99.806270837452715</v>
      </c>
    </row>
    <row r="41" spans="1:19" ht="22.5">
      <c r="A41" s="83"/>
      <c r="B41" s="84" t="s">
        <v>94</v>
      </c>
      <c r="C41" s="85"/>
      <c r="D41" s="85"/>
      <c r="E41" s="85"/>
      <c r="F41" s="85"/>
      <c r="G41" s="85"/>
      <c r="H41" s="85"/>
      <c r="I41" s="86"/>
      <c r="J41" s="85"/>
      <c r="K41" s="86"/>
      <c r="L41" s="85"/>
      <c r="M41" s="87"/>
      <c r="N41" s="87"/>
      <c r="O41" s="87"/>
      <c r="P41" s="87"/>
      <c r="Q41" s="97"/>
      <c r="R41" s="201"/>
      <c r="S41" s="201"/>
    </row>
    <row r="42" spans="1:19">
      <c r="A42" s="89">
        <v>3</v>
      </c>
      <c r="B42" s="90" t="s">
        <v>32</v>
      </c>
      <c r="C42" s="91">
        <v>137796000</v>
      </c>
      <c r="D42" s="91">
        <v>0</v>
      </c>
      <c r="E42" s="91">
        <v>0</v>
      </c>
      <c r="F42" s="91">
        <v>0</v>
      </c>
      <c r="G42" s="91">
        <v>0</v>
      </c>
      <c r="H42" s="91">
        <v>131318636</v>
      </c>
      <c r="I42" s="91">
        <v>0</v>
      </c>
      <c r="J42" s="91">
        <v>0</v>
      </c>
      <c r="K42" s="91">
        <v>0</v>
      </c>
      <c r="L42" s="91">
        <v>0</v>
      </c>
      <c r="M42" s="74">
        <f>SUM(H42/C42*100%)</f>
        <v>0.95299309123632037</v>
      </c>
      <c r="N42" s="92">
        <v>0</v>
      </c>
      <c r="O42" s="92">
        <v>0</v>
      </c>
      <c r="P42" s="92">
        <v>0</v>
      </c>
      <c r="Q42" s="75">
        <v>0</v>
      </c>
      <c r="R42" s="203">
        <f>H42/H42^1/5-1*100</f>
        <v>-99.8</v>
      </c>
      <c r="S42" s="203">
        <f>M42/M42^1/5-1*100</f>
        <v>-99.8</v>
      </c>
    </row>
    <row r="43" spans="1:19">
      <c r="A43" s="93"/>
      <c r="B43" s="78" t="s">
        <v>95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1"/>
      <c r="N43" s="81"/>
      <c r="O43" s="81"/>
      <c r="P43" s="81"/>
      <c r="Q43" s="82"/>
      <c r="R43" s="201"/>
      <c r="S43" s="201"/>
    </row>
    <row r="44" spans="1:19">
      <c r="A44" s="93">
        <v>4</v>
      </c>
      <c r="B44" s="72" t="s">
        <v>33</v>
      </c>
      <c r="C44" s="73">
        <v>2410000</v>
      </c>
      <c r="D44" s="73">
        <v>1257880</v>
      </c>
      <c r="E44" s="73">
        <v>2938400</v>
      </c>
      <c r="F44" s="73">
        <v>43993400</v>
      </c>
      <c r="G44" s="73">
        <v>3939000</v>
      </c>
      <c r="H44" s="73">
        <v>2410000</v>
      </c>
      <c r="I44" s="73">
        <v>1257880</v>
      </c>
      <c r="J44" s="73">
        <v>2938400</v>
      </c>
      <c r="K44" s="73">
        <v>43993400</v>
      </c>
      <c r="L44" s="73">
        <v>3939000</v>
      </c>
      <c r="M44" s="74">
        <f>SUM(H44/C44*100%)</f>
        <v>1</v>
      </c>
      <c r="N44" s="74">
        <f>SUM(I44/D44*100%)</f>
        <v>1</v>
      </c>
      <c r="O44" s="74">
        <f>SUM(J44/E44*100%)</f>
        <v>1</v>
      </c>
      <c r="P44" s="74">
        <f>SUM(K44/F44*100%)</f>
        <v>1</v>
      </c>
      <c r="Q44" s="75">
        <f>SUM(L44/G44*100%)</f>
        <v>1</v>
      </c>
      <c r="R44" s="203">
        <f>L44/H44^1/5-1*100</f>
        <v>-99.673112033195025</v>
      </c>
      <c r="S44" s="203">
        <f>Q44/M44^1/5-1*100</f>
        <v>-99.8</v>
      </c>
    </row>
    <row r="45" spans="1:19" ht="22.5">
      <c r="A45" s="93"/>
      <c r="B45" s="84" t="s">
        <v>96</v>
      </c>
      <c r="C45" s="85"/>
      <c r="D45" s="85"/>
      <c r="E45" s="85"/>
      <c r="F45" s="85"/>
      <c r="G45" s="85"/>
      <c r="H45" s="85"/>
      <c r="I45" s="86"/>
      <c r="J45" s="85"/>
      <c r="K45" s="86"/>
      <c r="L45" s="85"/>
      <c r="M45" s="87"/>
      <c r="N45" s="87"/>
      <c r="O45" s="87"/>
      <c r="P45" s="87"/>
      <c r="Q45" s="88"/>
      <c r="R45" s="201"/>
      <c r="S45" s="201"/>
    </row>
    <row r="46" spans="1:19" ht="22.5">
      <c r="A46" s="93">
        <v>5</v>
      </c>
      <c r="B46" s="90" t="s">
        <v>34</v>
      </c>
      <c r="C46" s="91">
        <v>171546000</v>
      </c>
      <c r="D46" s="91">
        <v>118433000</v>
      </c>
      <c r="E46" s="91">
        <v>80820000</v>
      </c>
      <c r="F46" s="91">
        <v>66300000</v>
      </c>
      <c r="G46" s="91">
        <v>38076000</v>
      </c>
      <c r="H46" s="91">
        <v>144754953</v>
      </c>
      <c r="I46" s="91">
        <v>113216750</v>
      </c>
      <c r="J46" s="91">
        <v>80579500</v>
      </c>
      <c r="K46" s="91">
        <v>65230027</v>
      </c>
      <c r="L46" s="91">
        <v>30510600</v>
      </c>
      <c r="M46" s="74">
        <f>SUM(H46/C46*100%)</f>
        <v>0.84382587177783219</v>
      </c>
      <c r="N46" s="74">
        <f>SUM(I46/D46*100%)</f>
        <v>0.95595611020577032</v>
      </c>
      <c r="O46" s="74">
        <f>SUM(J46/E46*100%)</f>
        <v>0.99702425142291518</v>
      </c>
      <c r="P46" s="74">
        <f>SUM(K46/F46*100%)</f>
        <v>0.98386164404223231</v>
      </c>
      <c r="Q46" s="114">
        <f t="shared" ref="Q46" si="4">SUM(L46/G46*100%)</f>
        <v>0.80130791049479988</v>
      </c>
      <c r="R46" s="206">
        <f>L46/H46^1/5-1*100</f>
        <v>-99.957845173007655</v>
      </c>
      <c r="S46" s="202">
        <f>Q46/M46^1/5-1*100</f>
        <v>-99.810077425380058</v>
      </c>
    </row>
    <row r="47" spans="1:19" ht="22.5">
      <c r="A47" s="93"/>
      <c r="B47" s="78" t="s">
        <v>97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81"/>
      <c r="N47" s="81"/>
      <c r="O47" s="81"/>
      <c r="P47" s="81"/>
      <c r="Q47" s="82"/>
      <c r="R47" s="205"/>
      <c r="S47" s="201"/>
    </row>
    <row r="48" spans="1:19" ht="22.5">
      <c r="A48" s="77">
        <v>6</v>
      </c>
      <c r="B48" s="72" t="s">
        <v>98</v>
      </c>
      <c r="C48" s="116">
        <v>17200000</v>
      </c>
      <c r="D48" s="116">
        <v>12058400</v>
      </c>
      <c r="E48" s="116">
        <v>7850000</v>
      </c>
      <c r="F48" s="116">
        <v>8200000</v>
      </c>
      <c r="G48" s="116">
        <v>4700000</v>
      </c>
      <c r="H48" s="116">
        <v>17200000</v>
      </c>
      <c r="I48" s="116">
        <v>12058400</v>
      </c>
      <c r="J48" s="116">
        <v>7850000</v>
      </c>
      <c r="K48" s="116">
        <v>8200000</v>
      </c>
      <c r="L48" s="116">
        <v>4700000</v>
      </c>
      <c r="M48" s="74">
        <f>SUM(H48/C48*100%)</f>
        <v>1</v>
      </c>
      <c r="N48" s="74">
        <f>SUM(I48/D48*100%)</f>
        <v>1</v>
      </c>
      <c r="O48" s="74">
        <f>SUM(J48/E48*100%)</f>
        <v>1</v>
      </c>
      <c r="P48" s="74">
        <f>SUM(K48/F48*100%)</f>
        <v>1</v>
      </c>
      <c r="Q48" s="114">
        <f t="shared" ref="Q48" si="5">SUM(L48/G48*100%)</f>
        <v>1</v>
      </c>
      <c r="R48" s="206">
        <f>L48/H48^1/5-1*100</f>
        <v>-99.945348837209309</v>
      </c>
      <c r="S48" s="202">
        <f>Q48/M48^1/5-1*100</f>
        <v>-99.8</v>
      </c>
    </row>
    <row r="49" spans="1:19" ht="22.5">
      <c r="A49" s="77"/>
      <c r="B49" s="84" t="s">
        <v>99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7"/>
      <c r="N49" s="87"/>
      <c r="O49" s="87"/>
      <c r="P49" s="87"/>
      <c r="Q49" s="88"/>
      <c r="R49" s="201"/>
      <c r="S49" s="201"/>
    </row>
    <row r="50" spans="1:19" ht="22.5">
      <c r="A50" s="77">
        <v>7</v>
      </c>
      <c r="B50" s="72" t="s">
        <v>100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/>
      <c r="L50" s="117"/>
      <c r="M50" s="118"/>
      <c r="N50" s="118"/>
      <c r="O50" s="118"/>
      <c r="P50" s="118"/>
      <c r="Q50" s="119"/>
      <c r="R50" s="202"/>
      <c r="S50" s="202"/>
    </row>
    <row r="51" spans="1:19" ht="22.5">
      <c r="A51" s="83"/>
      <c r="B51" s="84" t="s">
        <v>101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7"/>
      <c r="N51" s="87"/>
      <c r="O51" s="87"/>
      <c r="P51" s="87"/>
      <c r="Q51" s="88"/>
      <c r="R51" s="201"/>
      <c r="S51" s="201"/>
    </row>
    <row r="52" spans="1:19">
      <c r="A52" s="89">
        <v>3</v>
      </c>
      <c r="B52" s="120" t="s">
        <v>15</v>
      </c>
      <c r="C52" s="121">
        <f>SUM(C54+C56+C58)</f>
        <v>61700000</v>
      </c>
      <c r="D52" s="121">
        <f t="shared" ref="D52:E52" si="6">SUM(D54+D56+D58)</f>
        <v>43900000</v>
      </c>
      <c r="E52" s="121">
        <f t="shared" si="6"/>
        <v>24725000</v>
      </c>
      <c r="F52" s="121">
        <f t="shared" ref="F52:G52" si="7">F54</f>
        <v>0</v>
      </c>
      <c r="G52" s="121">
        <f t="shared" si="7"/>
        <v>0</v>
      </c>
      <c r="H52" s="121">
        <f>SUM(H54+H56+H58)</f>
        <v>60350000</v>
      </c>
      <c r="I52" s="121">
        <f t="shared" ref="I52:L52" si="8">SUM(I54+I56+I58)</f>
        <v>43900000</v>
      </c>
      <c r="J52" s="121">
        <f t="shared" si="8"/>
        <v>24725000</v>
      </c>
      <c r="K52" s="121">
        <f t="shared" si="8"/>
        <v>0</v>
      </c>
      <c r="L52" s="121">
        <f t="shared" si="8"/>
        <v>0</v>
      </c>
      <c r="M52" s="122"/>
      <c r="N52" s="122"/>
      <c r="O52" s="122"/>
      <c r="P52" s="122"/>
      <c r="Q52" s="123"/>
      <c r="R52" s="202"/>
      <c r="S52" s="202"/>
    </row>
    <row r="53" spans="1:19">
      <c r="A53" s="77"/>
      <c r="B53" s="124" t="s">
        <v>144</v>
      </c>
      <c r="C53" s="79"/>
      <c r="D53" s="79"/>
      <c r="E53" s="79"/>
      <c r="F53" s="79"/>
      <c r="G53" s="79"/>
      <c r="H53" s="79"/>
      <c r="I53" s="80"/>
      <c r="J53" s="80"/>
      <c r="K53" s="80"/>
      <c r="L53" s="80"/>
      <c r="M53" s="81"/>
      <c r="N53" s="81"/>
      <c r="O53" s="81"/>
      <c r="P53" s="81"/>
      <c r="Q53" s="82"/>
      <c r="R53" s="201"/>
      <c r="S53" s="201"/>
    </row>
    <row r="54" spans="1:19">
      <c r="A54" s="71">
        <v>1</v>
      </c>
      <c r="B54" s="125" t="s">
        <v>35</v>
      </c>
      <c r="C54" s="126">
        <v>61700000</v>
      </c>
      <c r="D54" s="127">
        <v>43900000</v>
      </c>
      <c r="E54" s="127">
        <v>12075000</v>
      </c>
      <c r="F54" s="128">
        <v>0</v>
      </c>
      <c r="G54" s="128">
        <v>0</v>
      </c>
      <c r="H54" s="129">
        <v>60350000</v>
      </c>
      <c r="I54" s="127">
        <v>43900000</v>
      </c>
      <c r="J54" s="127">
        <v>12075000</v>
      </c>
      <c r="K54" s="128">
        <v>0</v>
      </c>
      <c r="L54" s="128">
        <v>0</v>
      </c>
      <c r="M54" s="74">
        <f>SUM(H54/C54*100%)</f>
        <v>0.97811993517017826</v>
      </c>
      <c r="N54" s="74">
        <f>SUM(I54/D54*100%)</f>
        <v>1</v>
      </c>
      <c r="O54" s="74">
        <f>SUM(J54/E54*100%)</f>
        <v>1</v>
      </c>
      <c r="P54" s="74">
        <v>0</v>
      </c>
      <c r="Q54" s="114">
        <f>SUM(L54/H54*100%)</f>
        <v>0</v>
      </c>
      <c r="R54" s="202">
        <f>J54/H54^1/5-1*100</f>
        <v>-99.959983429991709</v>
      </c>
      <c r="S54" s="202">
        <f>O54/M54^1/5-1*100</f>
        <v>-99.795526097763045</v>
      </c>
    </row>
    <row r="55" spans="1:19" ht="21">
      <c r="A55" s="93"/>
      <c r="B55" s="130" t="s">
        <v>102</v>
      </c>
      <c r="C55" s="131"/>
      <c r="D55" s="132"/>
      <c r="E55" s="132"/>
      <c r="F55" s="133"/>
      <c r="G55" s="133"/>
      <c r="H55" s="134"/>
      <c r="I55" s="79"/>
      <c r="J55" s="132"/>
      <c r="K55" s="133"/>
      <c r="L55" s="133"/>
      <c r="M55" s="81"/>
      <c r="N55" s="81"/>
      <c r="O55" s="81"/>
      <c r="P55" s="81"/>
      <c r="Q55" s="82"/>
      <c r="R55" s="201"/>
      <c r="S55" s="201"/>
    </row>
    <row r="56" spans="1:19">
      <c r="A56" s="77">
        <v>2</v>
      </c>
      <c r="B56" s="125" t="s">
        <v>103</v>
      </c>
      <c r="C56" s="135">
        <v>0</v>
      </c>
      <c r="D56" s="136">
        <v>0</v>
      </c>
      <c r="E56" s="136">
        <v>12650000</v>
      </c>
      <c r="F56" s="137">
        <v>0</v>
      </c>
      <c r="G56" s="137">
        <v>0</v>
      </c>
      <c r="H56" s="138">
        <v>0</v>
      </c>
      <c r="I56" s="116">
        <v>0</v>
      </c>
      <c r="J56" s="136">
        <v>12650000</v>
      </c>
      <c r="K56" s="137">
        <v>0</v>
      </c>
      <c r="L56" s="137"/>
      <c r="M56" s="92">
        <v>0</v>
      </c>
      <c r="N56" s="92">
        <v>0</v>
      </c>
      <c r="O56" s="74">
        <f>SUM(J56/E56*100%)</f>
        <v>1</v>
      </c>
      <c r="P56" s="92">
        <v>0</v>
      </c>
      <c r="Q56" s="114">
        <v>0</v>
      </c>
      <c r="R56" s="202">
        <f>J56/J56^1/5-1*100</f>
        <v>-99.8</v>
      </c>
      <c r="S56" s="202">
        <f>O56/O56^1/5-1*100</f>
        <v>-99.8</v>
      </c>
    </row>
    <row r="57" spans="1:19" ht="21">
      <c r="A57" s="77"/>
      <c r="B57" s="60" t="s">
        <v>104</v>
      </c>
      <c r="C57" s="139"/>
      <c r="D57" s="140"/>
      <c r="E57" s="140"/>
      <c r="F57" s="141"/>
      <c r="G57" s="141"/>
      <c r="H57" s="142"/>
      <c r="I57" s="85"/>
      <c r="J57" s="140"/>
      <c r="K57" s="141"/>
      <c r="L57" s="141"/>
      <c r="M57" s="87"/>
      <c r="N57" s="87"/>
      <c r="O57" s="87"/>
      <c r="P57" s="87"/>
      <c r="Q57" s="88"/>
      <c r="R57" s="201"/>
      <c r="S57" s="201"/>
    </row>
    <row r="58" spans="1:19">
      <c r="A58" s="77">
        <v>3</v>
      </c>
      <c r="B58" s="61" t="s">
        <v>105</v>
      </c>
      <c r="C58" s="143">
        <v>0</v>
      </c>
      <c r="D58" s="144">
        <v>0</v>
      </c>
      <c r="E58" s="144">
        <v>0</v>
      </c>
      <c r="F58" s="145">
        <v>0</v>
      </c>
      <c r="G58" s="145">
        <v>0</v>
      </c>
      <c r="H58" s="146">
        <v>0</v>
      </c>
      <c r="I58" s="117">
        <v>0</v>
      </c>
      <c r="J58" s="144">
        <v>0</v>
      </c>
      <c r="K58" s="145">
        <v>0</v>
      </c>
      <c r="L58" s="145"/>
      <c r="M58" s="92">
        <v>0</v>
      </c>
      <c r="N58" s="92">
        <v>0</v>
      </c>
      <c r="O58" s="92">
        <v>0</v>
      </c>
      <c r="P58" s="92">
        <v>0</v>
      </c>
      <c r="Q58" s="114">
        <v>0</v>
      </c>
      <c r="R58" s="202">
        <v>0</v>
      </c>
      <c r="S58" s="202">
        <v>0</v>
      </c>
    </row>
    <row r="59" spans="1:19" ht="21">
      <c r="A59" s="83"/>
      <c r="B59" s="130" t="s">
        <v>106</v>
      </c>
      <c r="C59" s="139"/>
      <c r="D59" s="140"/>
      <c r="E59" s="140"/>
      <c r="F59" s="141"/>
      <c r="G59" s="141"/>
      <c r="H59" s="142"/>
      <c r="I59" s="85"/>
      <c r="J59" s="140"/>
      <c r="K59" s="141"/>
      <c r="L59" s="141"/>
      <c r="M59" s="87"/>
      <c r="N59" s="87"/>
      <c r="O59" s="87"/>
      <c r="P59" s="87"/>
      <c r="Q59" s="88"/>
      <c r="R59" s="201"/>
      <c r="S59" s="201"/>
    </row>
    <row r="60" spans="1:19" ht="21">
      <c r="A60" s="89">
        <v>4</v>
      </c>
      <c r="B60" s="147" t="s">
        <v>16</v>
      </c>
      <c r="C60" s="121">
        <f>SUM(C62)</f>
        <v>25000000</v>
      </c>
      <c r="D60" s="121">
        <f t="shared" ref="D60:G60" si="9">SUM(D62)</f>
        <v>0</v>
      </c>
      <c r="E60" s="121">
        <f t="shared" si="9"/>
        <v>28700000</v>
      </c>
      <c r="F60" s="121">
        <f t="shared" si="9"/>
        <v>0</v>
      </c>
      <c r="G60" s="121">
        <f t="shared" si="9"/>
        <v>0</v>
      </c>
      <c r="H60" s="121">
        <f>SUM(H62)</f>
        <v>25000000</v>
      </c>
      <c r="I60" s="121">
        <f t="shared" ref="I60:L60" si="10">SUM(I62)</f>
        <v>0</v>
      </c>
      <c r="J60" s="121">
        <f t="shared" si="10"/>
        <v>24178600</v>
      </c>
      <c r="K60" s="121">
        <f t="shared" si="10"/>
        <v>0</v>
      </c>
      <c r="L60" s="121">
        <f t="shared" si="10"/>
        <v>0</v>
      </c>
      <c r="M60" s="74"/>
      <c r="N60" s="74"/>
      <c r="O60" s="74"/>
      <c r="P60" s="74"/>
      <c r="Q60" s="114"/>
      <c r="R60" s="202"/>
      <c r="S60" s="202"/>
    </row>
    <row r="61" spans="1:19" ht="21">
      <c r="A61" s="77"/>
      <c r="B61" s="148" t="s">
        <v>70</v>
      </c>
      <c r="C61" s="131"/>
      <c r="D61" s="132"/>
      <c r="E61" s="132"/>
      <c r="F61" s="132"/>
      <c r="G61" s="132"/>
      <c r="H61" s="149"/>
      <c r="I61" s="80"/>
      <c r="J61" s="80"/>
      <c r="K61" s="80"/>
      <c r="L61" s="80"/>
      <c r="M61" s="81"/>
      <c r="N61" s="81"/>
      <c r="O61" s="81"/>
      <c r="P61" s="81"/>
      <c r="Q61" s="82"/>
      <c r="R61" s="201"/>
      <c r="S61" s="201"/>
    </row>
    <row r="62" spans="1:19">
      <c r="A62" s="71">
        <v>1</v>
      </c>
      <c r="B62" s="125" t="s">
        <v>48</v>
      </c>
      <c r="C62" s="127">
        <v>25000000</v>
      </c>
      <c r="D62" s="127">
        <v>0</v>
      </c>
      <c r="E62" s="127">
        <v>28700000</v>
      </c>
      <c r="F62" s="127">
        <v>0</v>
      </c>
      <c r="G62" s="127">
        <v>0</v>
      </c>
      <c r="H62" s="127">
        <v>25000000</v>
      </c>
      <c r="I62" s="127">
        <v>0</v>
      </c>
      <c r="J62" s="73">
        <v>24178600</v>
      </c>
      <c r="K62" s="150">
        <v>0</v>
      </c>
      <c r="L62" s="150">
        <v>0</v>
      </c>
      <c r="M62" s="74">
        <f>SUM(H62/C62*100%)</f>
        <v>1</v>
      </c>
      <c r="N62" s="92">
        <v>0</v>
      </c>
      <c r="O62" s="74">
        <f>SUM(J62/E62*100%)</f>
        <v>0.8424599303135889</v>
      </c>
      <c r="P62" s="92">
        <v>0</v>
      </c>
      <c r="Q62" s="114">
        <v>0</v>
      </c>
      <c r="R62" s="202">
        <f>J62/H62^1/5-1*100</f>
        <v>-99.806571199999993</v>
      </c>
      <c r="S62" s="202">
        <f>O62/M62^1/5-1*100</f>
        <v>-99.831508013937281</v>
      </c>
    </row>
    <row r="63" spans="1:19" ht="21">
      <c r="A63" s="93"/>
      <c r="B63" s="151" t="s">
        <v>107</v>
      </c>
      <c r="C63" s="152"/>
      <c r="D63" s="152"/>
      <c r="E63" s="152"/>
      <c r="F63" s="152"/>
      <c r="G63" s="152"/>
      <c r="H63" s="152"/>
      <c r="I63" s="95"/>
      <c r="J63" s="95"/>
      <c r="K63" s="153"/>
      <c r="L63" s="153"/>
      <c r="M63" s="96"/>
      <c r="N63" s="96"/>
      <c r="O63" s="96"/>
      <c r="P63" s="96"/>
      <c r="Q63" s="97"/>
      <c r="R63" s="207"/>
      <c r="S63" s="207"/>
    </row>
    <row r="64" spans="1:19" ht="15.75" thickBot="1">
      <c r="A64" s="77"/>
      <c r="B64" s="130"/>
      <c r="C64" s="132"/>
      <c r="D64" s="132"/>
      <c r="E64" s="132"/>
      <c r="F64" s="132"/>
      <c r="G64" s="132"/>
      <c r="H64" s="132"/>
      <c r="I64" s="79"/>
      <c r="J64" s="79"/>
      <c r="K64" s="80"/>
      <c r="L64" s="80"/>
      <c r="M64" s="81"/>
      <c r="N64" s="81"/>
      <c r="O64" s="81"/>
      <c r="P64" s="81"/>
      <c r="Q64" s="82"/>
      <c r="R64" s="201"/>
      <c r="S64" s="201"/>
    </row>
    <row r="65" spans="1:19">
      <c r="A65" s="98"/>
      <c r="B65" s="154"/>
      <c r="C65" s="155"/>
      <c r="D65" s="155"/>
      <c r="E65" s="155"/>
      <c r="F65" s="155"/>
      <c r="G65" s="155"/>
      <c r="H65" s="155"/>
      <c r="I65" s="99"/>
      <c r="J65" s="99"/>
      <c r="K65" s="156"/>
      <c r="L65" s="156"/>
      <c r="M65" s="100"/>
      <c r="N65" s="100"/>
      <c r="O65" s="100"/>
      <c r="P65" s="100"/>
      <c r="Q65" s="100"/>
      <c r="R65" s="208"/>
      <c r="S65" s="208"/>
    </row>
    <row r="66" spans="1:19">
      <c r="A66" s="101"/>
      <c r="B66" s="157"/>
      <c r="C66" s="158"/>
      <c r="D66" s="158"/>
      <c r="E66" s="158"/>
      <c r="F66" s="158"/>
      <c r="G66" s="158"/>
      <c r="H66" s="158"/>
      <c r="I66" s="102"/>
      <c r="J66" s="102"/>
      <c r="K66" s="159"/>
      <c r="L66" s="159"/>
      <c r="M66" s="103"/>
      <c r="N66" s="103"/>
      <c r="O66" s="103"/>
      <c r="P66" s="103"/>
      <c r="Q66" s="103"/>
      <c r="R66" s="209"/>
      <c r="S66" s="209"/>
    </row>
    <row r="67" spans="1:19">
      <c r="A67" s="101"/>
      <c r="B67" s="157"/>
      <c r="C67" s="158"/>
      <c r="D67" s="158"/>
      <c r="E67" s="158"/>
      <c r="F67" s="158"/>
      <c r="G67" s="158"/>
      <c r="H67" s="158"/>
      <c r="I67" s="102"/>
      <c r="J67" s="102"/>
      <c r="K67" s="159"/>
      <c r="L67" s="159"/>
      <c r="M67" s="103"/>
      <c r="N67" s="103"/>
      <c r="O67" s="103"/>
      <c r="P67" s="103"/>
      <c r="Q67" s="103"/>
      <c r="R67" s="209"/>
      <c r="S67" s="209"/>
    </row>
    <row r="68" spans="1:19">
      <c r="A68" s="101"/>
      <c r="B68" s="157"/>
      <c r="C68" s="158"/>
      <c r="D68" s="158"/>
      <c r="E68" s="158"/>
      <c r="F68" s="158"/>
      <c r="G68" s="158"/>
      <c r="H68" s="158"/>
      <c r="I68" s="102"/>
      <c r="J68" s="102"/>
      <c r="K68" s="159"/>
      <c r="L68" s="159"/>
      <c r="M68" s="103"/>
      <c r="N68" s="103"/>
      <c r="O68" s="103"/>
      <c r="P68" s="103"/>
      <c r="Q68" s="103"/>
      <c r="R68" s="209"/>
      <c r="S68" s="209"/>
    </row>
    <row r="69" spans="1:19">
      <c r="A69" s="101"/>
      <c r="B69" s="157"/>
      <c r="C69" s="158"/>
      <c r="D69" s="158"/>
      <c r="E69" s="158"/>
      <c r="F69" s="158"/>
      <c r="G69" s="158"/>
      <c r="H69" s="158"/>
      <c r="I69" s="102"/>
      <c r="J69" s="102"/>
      <c r="K69" s="159"/>
      <c r="L69" s="159"/>
      <c r="M69" s="103"/>
      <c r="N69" s="103"/>
      <c r="O69" s="103"/>
      <c r="P69" s="103"/>
      <c r="Q69" s="103"/>
      <c r="R69" s="209"/>
      <c r="S69" s="209"/>
    </row>
    <row r="70" spans="1:19" ht="15.75" thickBot="1">
      <c r="A70" s="104"/>
      <c r="B70" s="160"/>
      <c r="C70" s="161"/>
      <c r="D70" s="161"/>
      <c r="E70" s="161"/>
      <c r="F70" s="161"/>
      <c r="G70" s="161"/>
      <c r="H70" s="161"/>
      <c r="I70" s="105"/>
      <c r="J70" s="105"/>
      <c r="K70" s="162"/>
      <c r="L70" s="162"/>
      <c r="M70" s="106"/>
      <c r="N70" s="106"/>
      <c r="O70" s="106"/>
      <c r="P70" s="106"/>
      <c r="Q70" s="106"/>
      <c r="R70" s="210"/>
      <c r="S70" s="210"/>
    </row>
    <row r="71" spans="1:19">
      <c r="A71" s="64">
        <v>1</v>
      </c>
      <c r="B71" s="65">
        <v>2</v>
      </c>
      <c r="C71" s="107">
        <v>6</v>
      </c>
      <c r="D71" s="107">
        <v>7</v>
      </c>
      <c r="E71" s="107">
        <v>8</v>
      </c>
      <c r="F71" s="107">
        <v>9</v>
      </c>
      <c r="G71" s="107">
        <v>10</v>
      </c>
      <c r="H71" s="107">
        <v>11</v>
      </c>
      <c r="I71" s="107">
        <v>12</v>
      </c>
      <c r="J71" s="107">
        <v>13</v>
      </c>
      <c r="K71" s="107">
        <v>14</v>
      </c>
      <c r="L71" s="107">
        <v>15</v>
      </c>
      <c r="M71" s="107">
        <v>16</v>
      </c>
      <c r="N71" s="107">
        <v>17</v>
      </c>
      <c r="O71" s="107">
        <v>18</v>
      </c>
      <c r="P71" s="107">
        <v>19</v>
      </c>
      <c r="Q71" s="108">
        <v>20</v>
      </c>
      <c r="R71" s="76"/>
      <c r="S71" s="76"/>
    </row>
    <row r="72" spans="1:19" ht="21">
      <c r="A72" s="89">
        <v>5</v>
      </c>
      <c r="B72" s="163" t="s">
        <v>17</v>
      </c>
      <c r="C72" s="121">
        <f>SUM(C74+C76+C78)</f>
        <v>463176000</v>
      </c>
      <c r="D72" s="121">
        <f t="shared" ref="D72:G72" si="11">SUM(D74+D76+D78)</f>
        <v>0</v>
      </c>
      <c r="E72" s="121">
        <f t="shared" si="11"/>
        <v>0</v>
      </c>
      <c r="F72" s="121">
        <f t="shared" si="11"/>
        <v>0</v>
      </c>
      <c r="G72" s="121">
        <f t="shared" si="11"/>
        <v>0</v>
      </c>
      <c r="H72" s="121">
        <f>SUM(H74+H76+H78)</f>
        <v>378803650</v>
      </c>
      <c r="I72" s="121">
        <f t="shared" ref="I72:L72" si="12">SUM(I74+I76+I78)</f>
        <v>0</v>
      </c>
      <c r="J72" s="121">
        <f t="shared" si="12"/>
        <v>0</v>
      </c>
      <c r="K72" s="121">
        <f t="shared" si="12"/>
        <v>0</v>
      </c>
      <c r="L72" s="121">
        <f t="shared" si="12"/>
        <v>0</v>
      </c>
      <c r="M72" s="122"/>
      <c r="N72" s="122"/>
      <c r="O72" s="122"/>
      <c r="P72" s="122"/>
      <c r="Q72" s="123"/>
      <c r="R72" s="202"/>
      <c r="S72" s="202"/>
    </row>
    <row r="73" spans="1:19" ht="21">
      <c r="A73" s="77"/>
      <c r="B73" s="164" t="s">
        <v>145</v>
      </c>
      <c r="C73" s="131"/>
      <c r="D73" s="132"/>
      <c r="E73" s="132"/>
      <c r="F73" s="132"/>
      <c r="G73" s="132"/>
      <c r="H73" s="149"/>
      <c r="I73" s="80"/>
      <c r="J73" s="80"/>
      <c r="K73" s="80"/>
      <c r="L73" s="80"/>
      <c r="M73" s="81"/>
      <c r="N73" s="81"/>
      <c r="O73" s="81"/>
      <c r="P73" s="81"/>
      <c r="Q73" s="82"/>
      <c r="R73" s="201"/>
      <c r="S73" s="201"/>
    </row>
    <row r="74" spans="1:19" ht="21">
      <c r="A74" s="71">
        <v>1</v>
      </c>
      <c r="B74" s="125" t="s">
        <v>36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73">
        <v>0</v>
      </c>
      <c r="J74" s="73">
        <v>0</v>
      </c>
      <c r="K74" s="73">
        <v>0</v>
      </c>
      <c r="L74" s="150">
        <v>0</v>
      </c>
      <c r="M74" s="92">
        <v>0</v>
      </c>
      <c r="N74" s="92">
        <v>0</v>
      </c>
      <c r="O74" s="92">
        <v>0</v>
      </c>
      <c r="P74" s="92">
        <v>0</v>
      </c>
      <c r="Q74" s="114">
        <v>0</v>
      </c>
      <c r="R74" s="202">
        <v>0</v>
      </c>
      <c r="S74" s="202">
        <v>0</v>
      </c>
    </row>
    <row r="75" spans="1:19" ht="21">
      <c r="A75" s="83"/>
      <c r="B75" s="60" t="s">
        <v>108</v>
      </c>
      <c r="C75" s="140"/>
      <c r="D75" s="140"/>
      <c r="E75" s="140"/>
      <c r="F75" s="140"/>
      <c r="G75" s="140"/>
      <c r="H75" s="140"/>
      <c r="I75" s="85"/>
      <c r="J75" s="85"/>
      <c r="K75" s="85"/>
      <c r="L75" s="86"/>
      <c r="M75" s="87"/>
      <c r="N75" s="87"/>
      <c r="O75" s="87"/>
      <c r="P75" s="87"/>
      <c r="Q75" s="88"/>
      <c r="R75" s="201"/>
      <c r="S75" s="201"/>
    </row>
    <row r="76" spans="1:19">
      <c r="A76" s="89">
        <v>2</v>
      </c>
      <c r="B76" s="61" t="s">
        <v>72</v>
      </c>
      <c r="C76" s="165">
        <v>208613000</v>
      </c>
      <c r="D76" s="166">
        <v>0</v>
      </c>
      <c r="E76" s="166">
        <v>0</v>
      </c>
      <c r="F76" s="166">
        <v>0</v>
      </c>
      <c r="G76" s="166">
        <v>0</v>
      </c>
      <c r="H76" s="165">
        <v>183123400</v>
      </c>
      <c r="I76" s="91">
        <v>0</v>
      </c>
      <c r="J76" s="91">
        <v>0</v>
      </c>
      <c r="K76" s="91">
        <v>0</v>
      </c>
      <c r="L76" s="167"/>
      <c r="M76" s="74">
        <f>SUM(H76/C76*100%)</f>
        <v>0.87781394256350276</v>
      </c>
      <c r="N76" s="92">
        <v>0</v>
      </c>
      <c r="O76" s="92">
        <v>0</v>
      </c>
      <c r="P76" s="92">
        <v>0</v>
      </c>
      <c r="Q76" s="114">
        <v>0</v>
      </c>
      <c r="R76" s="202">
        <f>H76/H76^1/5-1*100</f>
        <v>-99.8</v>
      </c>
      <c r="S76" s="202">
        <f>M76/M76^1/5-1*100</f>
        <v>-99.8</v>
      </c>
    </row>
    <row r="77" spans="1:19" ht="21">
      <c r="A77" s="77"/>
      <c r="B77" s="130" t="s">
        <v>108</v>
      </c>
      <c r="C77" s="131"/>
      <c r="D77" s="132"/>
      <c r="E77" s="132"/>
      <c r="F77" s="132"/>
      <c r="G77" s="132"/>
      <c r="H77" s="131"/>
      <c r="I77" s="79"/>
      <c r="J77" s="79"/>
      <c r="K77" s="80"/>
      <c r="L77" s="80"/>
      <c r="M77" s="81"/>
      <c r="N77" s="81"/>
      <c r="O77" s="81"/>
      <c r="P77" s="81"/>
      <c r="Q77" s="82"/>
      <c r="R77" s="201"/>
      <c r="S77" s="201"/>
    </row>
    <row r="78" spans="1:19">
      <c r="A78" s="71">
        <v>3</v>
      </c>
      <c r="B78" s="125" t="s">
        <v>109</v>
      </c>
      <c r="C78" s="126">
        <v>254563000</v>
      </c>
      <c r="D78" s="127">
        <v>0</v>
      </c>
      <c r="E78" s="127">
        <v>0</v>
      </c>
      <c r="F78" s="127">
        <v>0</v>
      </c>
      <c r="G78" s="127">
        <v>0</v>
      </c>
      <c r="H78" s="126">
        <v>195680250</v>
      </c>
      <c r="I78" s="73">
        <v>0</v>
      </c>
      <c r="J78" s="73">
        <v>0</v>
      </c>
      <c r="K78" s="150">
        <v>0</v>
      </c>
      <c r="L78" s="150"/>
      <c r="M78" s="92">
        <f>SUM(H78/C78*100%)</f>
        <v>0.76869085452324182</v>
      </c>
      <c r="N78" s="92">
        <v>0</v>
      </c>
      <c r="O78" s="92">
        <v>0</v>
      </c>
      <c r="P78" s="92">
        <v>0</v>
      </c>
      <c r="Q78" s="114">
        <v>0</v>
      </c>
      <c r="R78" s="202">
        <v>0</v>
      </c>
      <c r="S78" s="202">
        <v>0</v>
      </c>
    </row>
    <row r="79" spans="1:19" ht="21">
      <c r="A79" s="77"/>
      <c r="B79" s="168" t="s">
        <v>108</v>
      </c>
      <c r="C79" s="131"/>
      <c r="D79" s="132"/>
      <c r="E79" s="132"/>
      <c r="F79" s="132"/>
      <c r="G79" s="132"/>
      <c r="H79" s="131"/>
      <c r="I79" s="79"/>
      <c r="J79" s="79"/>
      <c r="K79" s="80"/>
      <c r="L79" s="80"/>
      <c r="M79" s="81"/>
      <c r="N79" s="81"/>
      <c r="O79" s="81"/>
      <c r="P79" s="81"/>
      <c r="Q79" s="82"/>
      <c r="R79" s="201"/>
      <c r="S79" s="201"/>
    </row>
    <row r="80" spans="1:19" ht="21">
      <c r="A80" s="71">
        <v>6</v>
      </c>
      <c r="B80" s="147" t="s">
        <v>37</v>
      </c>
      <c r="C80" s="169">
        <f>SUM(C82+C87)</f>
        <v>113152300</v>
      </c>
      <c r="D80" s="169">
        <f t="shared" ref="D80:G80" si="13">SUM(D82+D87)</f>
        <v>251424000</v>
      </c>
      <c r="E80" s="169">
        <f t="shared" si="13"/>
        <v>259020000</v>
      </c>
      <c r="F80" s="169">
        <f t="shared" si="13"/>
        <v>240127625</v>
      </c>
      <c r="G80" s="169">
        <f t="shared" si="13"/>
        <v>153900000</v>
      </c>
      <c r="H80" s="169">
        <f>SUM(H82+H87)</f>
        <v>78980300</v>
      </c>
      <c r="I80" s="169">
        <f t="shared" ref="I80:L80" si="14">SUM(I82+I87)</f>
        <v>246985200</v>
      </c>
      <c r="J80" s="169">
        <f t="shared" si="14"/>
        <v>242817000</v>
      </c>
      <c r="K80" s="169">
        <f t="shared" si="14"/>
        <v>235688500</v>
      </c>
      <c r="L80" s="169">
        <f t="shared" si="14"/>
        <v>153900000</v>
      </c>
      <c r="M80" s="74"/>
      <c r="N80" s="74"/>
      <c r="O80" s="74"/>
      <c r="P80" s="74"/>
      <c r="Q80" s="75"/>
      <c r="R80" s="202"/>
      <c r="S80" s="202"/>
    </row>
    <row r="81" spans="1:19" ht="31.5">
      <c r="A81" s="83"/>
      <c r="B81" s="170" t="s">
        <v>110</v>
      </c>
      <c r="C81" s="139"/>
      <c r="D81" s="140"/>
      <c r="E81" s="140"/>
      <c r="F81" s="140"/>
      <c r="G81" s="140"/>
      <c r="H81" s="171"/>
      <c r="I81" s="86"/>
      <c r="J81" s="86"/>
      <c r="K81" s="86"/>
      <c r="L81" s="86"/>
      <c r="M81" s="87"/>
      <c r="N81" s="87"/>
      <c r="O81" s="87"/>
      <c r="P81" s="87"/>
      <c r="Q81" s="88"/>
      <c r="R81" s="201"/>
      <c r="S81" s="201"/>
    </row>
    <row r="82" spans="1:19" ht="21">
      <c r="A82" s="89">
        <v>1</v>
      </c>
      <c r="B82" s="61" t="s">
        <v>38</v>
      </c>
      <c r="C82" s="166">
        <v>87780300</v>
      </c>
      <c r="D82" s="166">
        <v>175677000</v>
      </c>
      <c r="E82" s="166">
        <v>146700000</v>
      </c>
      <c r="F82" s="166">
        <v>140760000</v>
      </c>
      <c r="G82" s="166">
        <v>109200000</v>
      </c>
      <c r="H82" s="166">
        <v>78980300</v>
      </c>
      <c r="I82" s="166">
        <v>175662200</v>
      </c>
      <c r="J82" s="166">
        <v>144646000</v>
      </c>
      <c r="K82" s="166">
        <v>140760000</v>
      </c>
      <c r="L82" s="91">
        <v>109200000</v>
      </c>
      <c r="M82" s="74">
        <f>SUM(H82/C82*100%)</f>
        <v>0.89974971605246279</v>
      </c>
      <c r="N82" s="74">
        <f>SUM(I82/D82*100%)</f>
        <v>0.99991575448123549</v>
      </c>
      <c r="O82" s="74">
        <f>SUM(J82/E82*100%)</f>
        <v>0.98599863667348331</v>
      </c>
      <c r="P82" s="74">
        <f>SUM(K82/F82*100%)</f>
        <v>1</v>
      </c>
      <c r="Q82" s="123">
        <f t="shared" ref="Q82" si="15">SUM(L82/G82*100%)</f>
        <v>1</v>
      </c>
      <c r="R82" s="206">
        <f>L82/H82^1/5-1*100</f>
        <v>-99.72347534764998</v>
      </c>
      <c r="S82" s="202">
        <f>O82/M82^1/5-1*100</f>
        <v>-99.78082824165827</v>
      </c>
    </row>
    <row r="83" spans="1:19" ht="21.75" thickBot="1">
      <c r="A83" s="77"/>
      <c r="B83" s="130" t="s">
        <v>54</v>
      </c>
      <c r="C83" s="132"/>
      <c r="D83" s="132"/>
      <c r="E83" s="132"/>
      <c r="F83" s="132"/>
      <c r="G83" s="132"/>
      <c r="H83" s="132"/>
      <c r="I83" s="132"/>
      <c r="J83" s="132"/>
      <c r="K83" s="132"/>
      <c r="L83" s="79"/>
      <c r="M83" s="81"/>
      <c r="N83" s="81"/>
      <c r="O83" s="81"/>
      <c r="P83" s="81"/>
      <c r="Q83" s="82"/>
      <c r="R83" s="211"/>
      <c r="S83" s="211"/>
    </row>
    <row r="84" spans="1:19">
      <c r="A84" s="98"/>
      <c r="B84" s="154"/>
      <c r="C84" s="155"/>
      <c r="D84" s="155"/>
      <c r="E84" s="155"/>
      <c r="F84" s="155"/>
      <c r="G84" s="155"/>
      <c r="H84" s="155"/>
      <c r="I84" s="155"/>
      <c r="J84" s="155"/>
      <c r="K84" s="155"/>
      <c r="L84" s="99"/>
      <c r="M84" s="100"/>
      <c r="N84" s="100"/>
      <c r="O84" s="100"/>
      <c r="P84" s="100"/>
      <c r="Q84" s="100"/>
      <c r="R84" s="212"/>
      <c r="S84" s="212"/>
    </row>
    <row r="85" spans="1:19" ht="15.75" thickBot="1">
      <c r="A85" s="104"/>
      <c r="B85" s="160"/>
      <c r="C85" s="161"/>
      <c r="D85" s="161"/>
      <c r="E85" s="161"/>
      <c r="F85" s="161"/>
      <c r="G85" s="161"/>
      <c r="H85" s="161"/>
      <c r="I85" s="161"/>
      <c r="J85" s="161"/>
      <c r="K85" s="161"/>
      <c r="L85" s="105"/>
      <c r="M85" s="106"/>
      <c r="N85" s="106"/>
      <c r="O85" s="106"/>
      <c r="P85" s="106"/>
      <c r="Q85" s="106"/>
      <c r="R85" s="213"/>
      <c r="S85" s="213"/>
    </row>
    <row r="86" spans="1:19">
      <c r="A86" s="64">
        <v>1</v>
      </c>
      <c r="B86" s="65">
        <v>2</v>
      </c>
      <c r="C86" s="107">
        <v>6</v>
      </c>
      <c r="D86" s="107">
        <v>7</v>
      </c>
      <c r="E86" s="107">
        <v>8</v>
      </c>
      <c r="F86" s="107">
        <v>9</v>
      </c>
      <c r="G86" s="107">
        <v>10</v>
      </c>
      <c r="H86" s="107">
        <v>11</v>
      </c>
      <c r="I86" s="107">
        <v>12</v>
      </c>
      <c r="J86" s="107">
        <v>13</v>
      </c>
      <c r="K86" s="107">
        <v>14</v>
      </c>
      <c r="L86" s="107">
        <v>15</v>
      </c>
      <c r="M86" s="107">
        <v>16</v>
      </c>
      <c r="N86" s="107">
        <v>17</v>
      </c>
      <c r="O86" s="107">
        <v>18</v>
      </c>
      <c r="P86" s="107">
        <v>19</v>
      </c>
      <c r="Q86" s="108">
        <v>20</v>
      </c>
      <c r="R86" s="201"/>
      <c r="S86" s="201"/>
    </row>
    <row r="87" spans="1:19" ht="21">
      <c r="A87" s="71">
        <v>2</v>
      </c>
      <c r="B87" s="125" t="s">
        <v>39</v>
      </c>
      <c r="C87" s="127">
        <v>25372000</v>
      </c>
      <c r="D87" s="127">
        <v>75747000</v>
      </c>
      <c r="E87" s="127">
        <v>112320000</v>
      </c>
      <c r="F87" s="127">
        <v>99367625</v>
      </c>
      <c r="G87" s="127">
        <v>44700000</v>
      </c>
      <c r="H87" s="127">
        <v>0</v>
      </c>
      <c r="I87" s="127">
        <v>71323000</v>
      </c>
      <c r="J87" s="127">
        <v>98171000</v>
      </c>
      <c r="K87" s="73">
        <v>94928500</v>
      </c>
      <c r="L87" s="73">
        <v>44700000</v>
      </c>
      <c r="M87" s="74">
        <f>SUM(H87/C87*100%)</f>
        <v>0</v>
      </c>
      <c r="N87" s="74">
        <f>SUM(I87/D87*100%)</f>
        <v>0.9415950466685149</v>
      </c>
      <c r="O87" s="74">
        <f>SUM(J87/E87*100%)</f>
        <v>0.87402955840455843</v>
      </c>
      <c r="P87" s="74">
        <f>SUM(K87/F87*100%)</f>
        <v>0.95532624433763014</v>
      </c>
      <c r="Q87" s="75">
        <f t="shared" ref="Q87" si="16">SUM(L87/G87*100%)</f>
        <v>1</v>
      </c>
      <c r="R87" s="206">
        <f>L87/I87^1/5-1*100</f>
        <v>-99.874654739705278</v>
      </c>
      <c r="S87" s="202">
        <f>Q87/N87^1/5-1*100</f>
        <v>-99.787594464618707</v>
      </c>
    </row>
    <row r="88" spans="1:19">
      <c r="A88" s="93"/>
      <c r="B88" s="168" t="s">
        <v>111</v>
      </c>
      <c r="C88" s="152"/>
      <c r="D88" s="152"/>
      <c r="E88" s="152"/>
      <c r="F88" s="152"/>
      <c r="G88" s="152"/>
      <c r="H88" s="152"/>
      <c r="I88" s="152"/>
      <c r="J88" s="152"/>
      <c r="K88" s="153"/>
      <c r="L88" s="95"/>
      <c r="M88" s="96"/>
      <c r="N88" s="96"/>
      <c r="O88" s="96"/>
      <c r="P88" s="96"/>
      <c r="Q88" s="97"/>
      <c r="R88" s="201"/>
      <c r="S88" s="201"/>
    </row>
    <row r="89" spans="1:19">
      <c r="A89" s="71">
        <v>7</v>
      </c>
      <c r="B89" s="147" t="s">
        <v>18</v>
      </c>
      <c r="C89" s="172">
        <f>SUM(C91+C93+C95+C97+C99+C101)</f>
        <v>170111500</v>
      </c>
      <c r="D89" s="172">
        <f t="shared" ref="D89:G89" si="17">SUM(D91+D93+D95+D97+D99+D101)</f>
        <v>158729600</v>
      </c>
      <c r="E89" s="172">
        <f t="shared" si="17"/>
        <v>0</v>
      </c>
      <c r="F89" s="172">
        <f t="shared" si="17"/>
        <v>8563000</v>
      </c>
      <c r="G89" s="172">
        <f t="shared" si="17"/>
        <v>21700375</v>
      </c>
      <c r="H89" s="172">
        <f>SUM(H91+H93+H95+H97+H99+H101)</f>
        <v>164641500</v>
      </c>
      <c r="I89" s="172">
        <f t="shared" ref="I89:L89" si="18">SUM(I91+I93+I95+I97+I99+I101)</f>
        <v>158124300</v>
      </c>
      <c r="J89" s="172">
        <f t="shared" si="18"/>
        <v>0</v>
      </c>
      <c r="K89" s="172">
        <f t="shared" si="18"/>
        <v>8563000</v>
      </c>
      <c r="L89" s="172">
        <f t="shared" si="18"/>
        <v>21700375</v>
      </c>
      <c r="M89" s="74"/>
      <c r="N89" s="74"/>
      <c r="O89" s="74"/>
      <c r="P89" s="74"/>
      <c r="Q89" s="75"/>
      <c r="R89" s="202"/>
      <c r="S89" s="202"/>
    </row>
    <row r="90" spans="1:19" ht="31.5">
      <c r="A90" s="83"/>
      <c r="B90" s="170" t="s">
        <v>112</v>
      </c>
      <c r="C90" s="140"/>
      <c r="D90" s="140"/>
      <c r="E90" s="140"/>
      <c r="F90" s="140"/>
      <c r="G90" s="140"/>
      <c r="H90" s="173"/>
      <c r="I90" s="86"/>
      <c r="J90" s="86"/>
      <c r="K90" s="86"/>
      <c r="L90" s="86"/>
      <c r="M90" s="87"/>
      <c r="N90" s="87"/>
      <c r="O90" s="87"/>
      <c r="P90" s="87"/>
      <c r="Q90" s="88"/>
      <c r="R90" s="201"/>
      <c r="S90" s="201"/>
    </row>
    <row r="91" spans="1:19" ht="21">
      <c r="A91" s="89">
        <v>1</v>
      </c>
      <c r="B91" s="61" t="s">
        <v>52</v>
      </c>
      <c r="C91" s="166">
        <v>79474000</v>
      </c>
      <c r="D91" s="166">
        <v>57363600</v>
      </c>
      <c r="E91" s="166">
        <v>0</v>
      </c>
      <c r="F91" s="166">
        <v>0</v>
      </c>
      <c r="G91" s="166">
        <v>0</v>
      </c>
      <c r="H91" s="166">
        <v>74624000</v>
      </c>
      <c r="I91" s="166">
        <v>57363500</v>
      </c>
      <c r="J91" s="91">
        <v>0</v>
      </c>
      <c r="K91" s="167">
        <v>0</v>
      </c>
      <c r="L91" s="91">
        <v>0</v>
      </c>
      <c r="M91" s="74">
        <f>SUM(H91/C91*100%)</f>
        <v>0.93897375242217584</v>
      </c>
      <c r="N91" s="74">
        <f>SUM(I91/D91*100%)</f>
        <v>0.9999982567342357</v>
      </c>
      <c r="O91" s="122">
        <v>0</v>
      </c>
      <c r="P91" s="122">
        <v>0</v>
      </c>
      <c r="Q91" s="123">
        <v>0</v>
      </c>
      <c r="R91" s="206">
        <f>I91/H91^1/5-1*100</f>
        <v>-99.846259916380788</v>
      </c>
      <c r="S91" s="202">
        <f>N91/M91^1/5-1*100</f>
        <v>-99.78700187217062</v>
      </c>
    </row>
    <row r="92" spans="1:19" ht="21">
      <c r="A92" s="93"/>
      <c r="B92" s="130" t="s">
        <v>113</v>
      </c>
      <c r="C92" s="132"/>
      <c r="D92" s="132"/>
      <c r="E92" s="132"/>
      <c r="F92" s="132"/>
      <c r="G92" s="132"/>
      <c r="H92" s="132"/>
      <c r="I92" s="132"/>
      <c r="J92" s="79"/>
      <c r="K92" s="80"/>
      <c r="L92" s="80"/>
      <c r="M92" s="81"/>
      <c r="N92" s="81"/>
      <c r="O92" s="81"/>
      <c r="P92" s="81"/>
      <c r="Q92" s="82"/>
      <c r="R92" s="201"/>
      <c r="S92" s="201"/>
    </row>
    <row r="93" spans="1:19" ht="21">
      <c r="A93" s="77">
        <v>2</v>
      </c>
      <c r="B93" s="125" t="s">
        <v>40</v>
      </c>
      <c r="C93" s="127">
        <v>90637500</v>
      </c>
      <c r="D93" s="127">
        <v>101366000</v>
      </c>
      <c r="E93" s="127">
        <v>0</v>
      </c>
      <c r="F93" s="127">
        <v>0</v>
      </c>
      <c r="G93" s="127">
        <v>0</v>
      </c>
      <c r="H93" s="127">
        <v>90017500</v>
      </c>
      <c r="I93" s="127">
        <v>100760800</v>
      </c>
      <c r="J93" s="73">
        <v>0</v>
      </c>
      <c r="K93" s="150">
        <v>0</v>
      </c>
      <c r="L93" s="150">
        <v>0</v>
      </c>
      <c r="M93" s="74">
        <f>SUM(H93/C93*100%)</f>
        <v>0.99315956419804163</v>
      </c>
      <c r="N93" s="74">
        <f>SUM(I93/D93*100%)</f>
        <v>0.99402955626146838</v>
      </c>
      <c r="O93" s="92">
        <v>0</v>
      </c>
      <c r="P93" s="92">
        <v>0</v>
      </c>
      <c r="Q93" s="114">
        <v>0</v>
      </c>
      <c r="R93" s="206">
        <f>I93/H93^1/5-1*100</f>
        <v>-99.776130641264203</v>
      </c>
      <c r="S93" s="202">
        <f>N93/M93^1/5-1*100</f>
        <v>-99.799824803164611</v>
      </c>
    </row>
    <row r="94" spans="1:19" ht="21">
      <c r="A94" s="77"/>
      <c r="B94" s="130" t="s">
        <v>114</v>
      </c>
      <c r="C94" s="132"/>
      <c r="D94" s="132"/>
      <c r="E94" s="132"/>
      <c r="F94" s="132"/>
      <c r="G94" s="132"/>
      <c r="H94" s="132"/>
      <c r="I94" s="132"/>
      <c r="J94" s="79"/>
      <c r="K94" s="80"/>
      <c r="L94" s="80"/>
      <c r="M94" s="81"/>
      <c r="N94" s="81"/>
      <c r="O94" s="81"/>
      <c r="P94" s="81"/>
      <c r="Q94" s="82"/>
      <c r="R94" s="201"/>
      <c r="S94" s="201"/>
    </row>
    <row r="95" spans="1:19">
      <c r="A95" s="77">
        <v>3</v>
      </c>
      <c r="B95" s="125" t="s">
        <v>115</v>
      </c>
      <c r="C95" s="127">
        <v>0</v>
      </c>
      <c r="D95" s="127">
        <v>0</v>
      </c>
      <c r="E95" s="127">
        <v>0</v>
      </c>
      <c r="F95" s="127">
        <v>8563000</v>
      </c>
      <c r="G95" s="127">
        <v>12039875</v>
      </c>
      <c r="H95" s="127">
        <v>0</v>
      </c>
      <c r="I95" s="127">
        <v>0</v>
      </c>
      <c r="J95" s="73">
        <v>0</v>
      </c>
      <c r="K95" s="127">
        <v>8563000</v>
      </c>
      <c r="L95" s="127">
        <v>12039875</v>
      </c>
      <c r="M95" s="92">
        <v>0</v>
      </c>
      <c r="N95" s="92">
        <v>0</v>
      </c>
      <c r="O95" s="92">
        <v>0</v>
      </c>
      <c r="P95" s="74">
        <f>SUM(K95/F95*100%)</f>
        <v>1</v>
      </c>
      <c r="Q95" s="75">
        <f t="shared" ref="Q95" si="19">SUM(L95/G95*100%)</f>
        <v>1</v>
      </c>
      <c r="R95" s="206">
        <f>L95/K95^1/5-1*100</f>
        <v>-99.718793063178794</v>
      </c>
      <c r="S95" s="206">
        <f>Q95/P95^1/5-1*100</f>
        <v>-99.8</v>
      </c>
    </row>
    <row r="96" spans="1:19" ht="21">
      <c r="A96" s="77"/>
      <c r="B96" s="130" t="s">
        <v>116</v>
      </c>
      <c r="C96" s="132"/>
      <c r="D96" s="132"/>
      <c r="E96" s="132"/>
      <c r="F96" s="132"/>
      <c r="G96" s="132"/>
      <c r="H96" s="132"/>
      <c r="I96" s="132"/>
      <c r="J96" s="79"/>
      <c r="K96" s="80"/>
      <c r="L96" s="80"/>
      <c r="M96" s="81"/>
      <c r="N96" s="81"/>
      <c r="O96" s="81"/>
      <c r="P96" s="81"/>
      <c r="Q96" s="82"/>
      <c r="R96" s="201"/>
      <c r="S96" s="201"/>
    </row>
    <row r="97" spans="1:19">
      <c r="A97" s="77">
        <v>4</v>
      </c>
      <c r="B97" s="130" t="s">
        <v>117</v>
      </c>
      <c r="C97" s="132">
        <v>0</v>
      </c>
      <c r="D97" s="132">
        <v>0</v>
      </c>
      <c r="E97" s="132">
        <v>0</v>
      </c>
      <c r="F97" s="132">
        <v>0</v>
      </c>
      <c r="G97" s="132">
        <v>9660500</v>
      </c>
      <c r="H97" s="132">
        <v>0</v>
      </c>
      <c r="I97" s="132">
        <v>0</v>
      </c>
      <c r="J97" s="79">
        <v>0</v>
      </c>
      <c r="K97" s="80">
        <v>0</v>
      </c>
      <c r="L97" s="132">
        <v>9660500</v>
      </c>
      <c r="M97" s="92">
        <f>SUM(L97/G97*100%)</f>
        <v>1</v>
      </c>
      <c r="N97" s="92">
        <v>0</v>
      </c>
      <c r="O97" s="92">
        <v>0</v>
      </c>
      <c r="P97" s="92">
        <v>0</v>
      </c>
      <c r="Q97" s="114">
        <v>0</v>
      </c>
      <c r="R97" s="206">
        <f>L97/L97^1/5-1*100</f>
        <v>-99.8</v>
      </c>
      <c r="S97" s="206">
        <f>M97/M97^1/5-1*100</f>
        <v>-99.8</v>
      </c>
    </row>
    <row r="98" spans="1:19" ht="21">
      <c r="A98" s="77"/>
      <c r="B98" s="130" t="s">
        <v>118</v>
      </c>
      <c r="C98" s="132"/>
      <c r="D98" s="132"/>
      <c r="E98" s="132"/>
      <c r="F98" s="132"/>
      <c r="G98" s="132"/>
      <c r="H98" s="132"/>
      <c r="I98" s="132"/>
      <c r="J98" s="79"/>
      <c r="K98" s="80"/>
      <c r="L98" s="80"/>
      <c r="M98" s="81"/>
      <c r="N98" s="81"/>
      <c r="O98" s="81"/>
      <c r="P98" s="81"/>
      <c r="Q98" s="82"/>
      <c r="R98" s="201"/>
      <c r="S98" s="201"/>
    </row>
    <row r="99" spans="1:19">
      <c r="A99" s="77">
        <v>5</v>
      </c>
      <c r="B99" s="174" t="s">
        <v>119</v>
      </c>
      <c r="C99" s="136">
        <v>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16">
        <v>0</v>
      </c>
      <c r="K99" s="175">
        <v>0</v>
      </c>
      <c r="L99" s="175"/>
      <c r="M99" s="92">
        <v>0</v>
      </c>
      <c r="N99" s="92">
        <v>0</v>
      </c>
      <c r="O99" s="92">
        <v>0</v>
      </c>
      <c r="P99" s="92">
        <v>0</v>
      </c>
      <c r="Q99" s="114">
        <v>0</v>
      </c>
      <c r="R99" s="202">
        <v>0</v>
      </c>
      <c r="S99" s="202">
        <v>0</v>
      </c>
    </row>
    <row r="100" spans="1:19" ht="21">
      <c r="A100" s="77"/>
      <c r="B100" s="60" t="s">
        <v>120</v>
      </c>
      <c r="C100" s="140"/>
      <c r="D100" s="140"/>
      <c r="E100" s="140"/>
      <c r="F100" s="140"/>
      <c r="G100" s="140"/>
      <c r="H100" s="140"/>
      <c r="I100" s="140"/>
      <c r="J100" s="85"/>
      <c r="K100" s="86"/>
      <c r="L100" s="86"/>
      <c r="M100" s="87"/>
      <c r="N100" s="87"/>
      <c r="O100" s="87"/>
      <c r="P100" s="87"/>
      <c r="Q100" s="88"/>
      <c r="R100" s="201"/>
      <c r="S100" s="201"/>
    </row>
    <row r="101" spans="1:19">
      <c r="A101" s="77">
        <v>6</v>
      </c>
      <c r="B101" s="176" t="s">
        <v>121</v>
      </c>
      <c r="C101" s="144">
        <v>0</v>
      </c>
      <c r="D101" s="144">
        <v>0</v>
      </c>
      <c r="E101" s="144">
        <v>0</v>
      </c>
      <c r="F101" s="144">
        <v>0</v>
      </c>
      <c r="G101" s="144">
        <v>0</v>
      </c>
      <c r="H101" s="144">
        <v>0</v>
      </c>
      <c r="I101" s="144">
        <v>0</v>
      </c>
      <c r="J101" s="117"/>
      <c r="K101" s="177">
        <v>0</v>
      </c>
      <c r="L101" s="177"/>
      <c r="M101" s="92">
        <v>0</v>
      </c>
      <c r="N101" s="92">
        <v>0</v>
      </c>
      <c r="O101" s="92">
        <v>0</v>
      </c>
      <c r="P101" s="92">
        <v>0</v>
      </c>
      <c r="Q101" s="114">
        <v>0</v>
      </c>
      <c r="R101" s="202">
        <v>0</v>
      </c>
      <c r="S101" s="202">
        <v>0</v>
      </c>
    </row>
    <row r="102" spans="1:19">
      <c r="A102" s="77"/>
      <c r="B102" s="130" t="s">
        <v>122</v>
      </c>
      <c r="C102" s="132"/>
      <c r="D102" s="132"/>
      <c r="E102" s="132"/>
      <c r="F102" s="132"/>
      <c r="G102" s="132"/>
      <c r="H102" s="132"/>
      <c r="I102" s="132"/>
      <c r="J102" s="79"/>
      <c r="K102" s="80"/>
      <c r="L102" s="80"/>
      <c r="M102" s="81"/>
      <c r="N102" s="81"/>
      <c r="O102" s="81"/>
      <c r="P102" s="81"/>
      <c r="Q102" s="82"/>
      <c r="R102" s="201"/>
      <c r="S102" s="201"/>
    </row>
    <row r="103" spans="1:19" ht="21">
      <c r="A103" s="71">
        <v>8</v>
      </c>
      <c r="B103" s="147" t="s">
        <v>41</v>
      </c>
      <c r="C103" s="169">
        <f>SUM(C105+C107+C109+C111)</f>
        <v>151219000</v>
      </c>
      <c r="D103" s="169">
        <f t="shared" ref="D103:G103" si="20">SUM(D105+D107+D109+D111)</f>
        <v>258457750</v>
      </c>
      <c r="E103" s="169">
        <f t="shared" si="20"/>
        <v>372475500</v>
      </c>
      <c r="F103" s="169">
        <f t="shared" si="20"/>
        <v>433073750</v>
      </c>
      <c r="G103" s="169">
        <f t="shared" si="20"/>
        <v>100200000</v>
      </c>
      <c r="H103" s="169">
        <f>SUM(H105+H107+H109+H111)</f>
        <v>150364000</v>
      </c>
      <c r="I103" s="169">
        <f t="shared" ref="I103:L103" si="21">SUM(I105+I107+I109+I111)</f>
        <v>233516400</v>
      </c>
      <c r="J103" s="169">
        <f t="shared" si="21"/>
        <v>371640500</v>
      </c>
      <c r="K103" s="169">
        <f t="shared" si="21"/>
        <v>420413750</v>
      </c>
      <c r="L103" s="169">
        <f t="shared" si="21"/>
        <v>100195200</v>
      </c>
      <c r="M103" s="74"/>
      <c r="N103" s="74"/>
      <c r="O103" s="74"/>
      <c r="P103" s="74"/>
      <c r="Q103" s="75"/>
      <c r="R103" s="202"/>
      <c r="S103" s="202"/>
    </row>
    <row r="104" spans="1:19" ht="31.5">
      <c r="A104" s="178"/>
      <c r="B104" s="179" t="s">
        <v>55</v>
      </c>
      <c r="C104" s="143"/>
      <c r="D104" s="144"/>
      <c r="E104" s="144"/>
      <c r="F104" s="144"/>
      <c r="G104" s="144"/>
      <c r="H104" s="143"/>
      <c r="I104" s="144"/>
      <c r="J104" s="144"/>
      <c r="K104" s="180"/>
      <c r="L104" s="180"/>
      <c r="M104" s="81"/>
      <c r="N104" s="81"/>
      <c r="O104" s="81"/>
      <c r="P104" s="81"/>
      <c r="Q104" s="82"/>
      <c r="R104" s="201"/>
      <c r="S104" s="201"/>
    </row>
    <row r="105" spans="1:19" ht="31.5">
      <c r="A105" s="71">
        <v>1</v>
      </c>
      <c r="B105" s="125" t="s">
        <v>124</v>
      </c>
      <c r="C105" s="127">
        <v>79320000</v>
      </c>
      <c r="D105" s="127">
        <v>215296000</v>
      </c>
      <c r="E105" s="127">
        <v>249857000</v>
      </c>
      <c r="F105" s="127">
        <v>200118500</v>
      </c>
      <c r="G105" s="127">
        <v>100200000</v>
      </c>
      <c r="H105" s="127">
        <v>78465000</v>
      </c>
      <c r="I105" s="127">
        <v>190354650</v>
      </c>
      <c r="J105" s="127">
        <v>249273000</v>
      </c>
      <c r="K105" s="73">
        <v>198913500</v>
      </c>
      <c r="L105" s="73">
        <v>100195200</v>
      </c>
      <c r="M105" s="92">
        <f>SUM(H105/C105*100%)</f>
        <v>0.98922087745839637</v>
      </c>
      <c r="N105" s="74">
        <f>SUM(I105/D105*100%)</f>
        <v>0.8841532123216409</v>
      </c>
      <c r="O105" s="74">
        <f>SUM(J105/E105*100%)</f>
        <v>0.99766266304326079</v>
      </c>
      <c r="P105" s="74">
        <f>SUM(K105/F105*100%)</f>
        <v>0.99397856769863857</v>
      </c>
      <c r="Q105" s="75">
        <f t="shared" ref="Q105" si="22">SUM(L105/G105*100%)</f>
        <v>0.99995209580838318</v>
      </c>
      <c r="R105" s="115">
        <f>L105/H105^1/5-1*100</f>
        <v>-99.744611737717449</v>
      </c>
      <c r="S105" s="76">
        <f>O105/M105^1/5-1*100</f>
        <v>-99.798293245567848</v>
      </c>
    </row>
    <row r="106" spans="1:19" ht="21">
      <c r="A106" s="93"/>
      <c r="B106" s="61" t="s">
        <v>125</v>
      </c>
      <c r="C106" s="152"/>
      <c r="D106" s="152"/>
      <c r="E106" s="152"/>
      <c r="F106" s="152"/>
      <c r="G106" s="152"/>
      <c r="H106" s="152"/>
      <c r="I106" s="152"/>
      <c r="J106" s="152"/>
      <c r="K106" s="153"/>
      <c r="L106" s="95"/>
      <c r="M106" s="96"/>
      <c r="N106" s="96"/>
      <c r="O106" s="96"/>
      <c r="P106" s="96"/>
      <c r="Q106" s="97"/>
      <c r="R106" s="76"/>
      <c r="S106" s="76"/>
    </row>
    <row r="107" spans="1:19" ht="21">
      <c r="A107" s="77">
        <v>2</v>
      </c>
      <c r="B107" s="125" t="s">
        <v>43</v>
      </c>
      <c r="C107" s="127">
        <v>71899000</v>
      </c>
      <c r="D107" s="127">
        <v>43161750</v>
      </c>
      <c r="E107" s="127">
        <v>62109250</v>
      </c>
      <c r="F107" s="127">
        <v>69676750</v>
      </c>
      <c r="G107" s="127">
        <v>0</v>
      </c>
      <c r="H107" s="127">
        <v>71899000</v>
      </c>
      <c r="I107" s="127">
        <v>43161750</v>
      </c>
      <c r="J107" s="127">
        <v>61858250</v>
      </c>
      <c r="K107" s="181">
        <v>69543750</v>
      </c>
      <c r="L107" s="73">
        <v>0</v>
      </c>
      <c r="M107" s="92">
        <f>SUM(H107/C107*100%)</f>
        <v>1</v>
      </c>
      <c r="N107" s="74">
        <f>SUM(I107/D107*100%)</f>
        <v>1</v>
      </c>
      <c r="O107" s="74">
        <f>SUM(J107/E107*100%)</f>
        <v>0.99595873400499924</v>
      </c>
      <c r="P107" s="74">
        <f>SUM(K107/F107*100%)</f>
        <v>0.99809118536671126</v>
      </c>
      <c r="Q107" s="75">
        <v>0</v>
      </c>
      <c r="R107" s="206">
        <f>K107/H107^1/5-1*100</f>
        <v>-99.806551551481945</v>
      </c>
      <c r="S107" s="202">
        <f>P107/M107^1/5-1*100</f>
        <v>-99.800381762926662</v>
      </c>
    </row>
    <row r="108" spans="1:19" ht="21">
      <c r="A108" s="77"/>
      <c r="B108" s="176" t="s">
        <v>123</v>
      </c>
      <c r="C108" s="132"/>
      <c r="D108" s="132"/>
      <c r="E108" s="132"/>
      <c r="F108" s="132"/>
      <c r="G108" s="132"/>
      <c r="H108" s="132"/>
      <c r="I108" s="132"/>
      <c r="J108" s="132"/>
      <c r="K108" s="80"/>
      <c r="L108" s="79"/>
      <c r="M108" s="81"/>
      <c r="N108" s="81"/>
      <c r="O108" s="81"/>
      <c r="P108" s="81"/>
      <c r="Q108" s="82"/>
      <c r="R108" s="201"/>
      <c r="S108" s="201"/>
    </row>
    <row r="109" spans="1:19">
      <c r="A109" s="77">
        <v>3</v>
      </c>
      <c r="B109" s="182" t="s">
        <v>126</v>
      </c>
      <c r="C109" s="136">
        <v>0</v>
      </c>
      <c r="D109" s="136">
        <v>0</v>
      </c>
      <c r="E109" s="136">
        <v>60509250</v>
      </c>
      <c r="F109" s="136">
        <v>150878500</v>
      </c>
      <c r="G109" s="136">
        <v>0</v>
      </c>
      <c r="H109" s="136">
        <v>0</v>
      </c>
      <c r="I109" s="136">
        <v>0</v>
      </c>
      <c r="J109" s="136">
        <v>60509250</v>
      </c>
      <c r="K109" s="116">
        <v>140042500</v>
      </c>
      <c r="L109" s="116">
        <v>0</v>
      </c>
      <c r="M109" s="92">
        <v>0</v>
      </c>
      <c r="N109" s="92">
        <v>0</v>
      </c>
      <c r="O109" s="74">
        <f>SUM(J109/E109*100%)</f>
        <v>1</v>
      </c>
      <c r="P109" s="74">
        <f>SUM(K109/F109*100%)</f>
        <v>0.92818062215623831</v>
      </c>
      <c r="Q109" s="114">
        <v>0</v>
      </c>
      <c r="R109" s="206">
        <f>K109/J109^1/5-1*100</f>
        <v>-99.537120357631267</v>
      </c>
      <c r="S109" s="202">
        <f>P109/O109^1/5-1*100</f>
        <v>-99.814363875568759</v>
      </c>
    </row>
    <row r="110" spans="1:19" ht="21">
      <c r="A110" s="77"/>
      <c r="B110" s="183" t="s">
        <v>127</v>
      </c>
      <c r="C110" s="132"/>
      <c r="D110" s="132"/>
      <c r="E110" s="132"/>
      <c r="F110" s="132"/>
      <c r="G110" s="132"/>
      <c r="H110" s="132"/>
      <c r="I110" s="132"/>
      <c r="J110" s="132"/>
      <c r="K110" s="80"/>
      <c r="L110" s="79"/>
      <c r="M110" s="81"/>
      <c r="N110" s="81"/>
      <c r="O110" s="81"/>
      <c r="P110" s="81"/>
      <c r="Q110" s="82"/>
      <c r="R110" s="201"/>
      <c r="S110" s="201"/>
    </row>
    <row r="111" spans="1:19" ht="21">
      <c r="A111" s="77">
        <v>4</v>
      </c>
      <c r="B111" s="174" t="s">
        <v>128</v>
      </c>
      <c r="C111" s="136">
        <v>0</v>
      </c>
      <c r="D111" s="136">
        <v>0</v>
      </c>
      <c r="E111" s="136">
        <v>0</v>
      </c>
      <c r="F111" s="136">
        <v>12400000</v>
      </c>
      <c r="G111" s="136">
        <v>0</v>
      </c>
      <c r="H111" s="136">
        <v>0</v>
      </c>
      <c r="I111" s="136">
        <v>0</v>
      </c>
      <c r="J111" s="136">
        <v>0</v>
      </c>
      <c r="K111" s="116">
        <v>11914000</v>
      </c>
      <c r="L111" s="116">
        <v>0</v>
      </c>
      <c r="M111" s="92">
        <v>0</v>
      </c>
      <c r="N111" s="92">
        <v>0</v>
      </c>
      <c r="O111" s="92">
        <v>0</v>
      </c>
      <c r="P111" s="74">
        <f>SUM(K111/F111*100%)</f>
        <v>0.96080645161290323</v>
      </c>
      <c r="Q111" s="114">
        <v>0</v>
      </c>
      <c r="R111" s="206">
        <f>K111/K111^1/5-1*100</f>
        <v>-99.8</v>
      </c>
      <c r="S111" s="202">
        <f>P111/P111^1/5-1*100</f>
        <v>-99.8</v>
      </c>
    </row>
    <row r="112" spans="1:19" ht="21">
      <c r="A112" s="77"/>
      <c r="B112" s="183" t="s">
        <v>129</v>
      </c>
      <c r="C112" s="132"/>
      <c r="D112" s="132"/>
      <c r="E112" s="132"/>
      <c r="F112" s="132"/>
      <c r="G112" s="132"/>
      <c r="H112" s="132"/>
      <c r="I112" s="132"/>
      <c r="J112" s="132"/>
      <c r="K112" s="80"/>
      <c r="L112" s="79"/>
      <c r="M112" s="81"/>
      <c r="N112" s="81"/>
      <c r="O112" s="81"/>
      <c r="P112" s="81"/>
      <c r="Q112" s="82"/>
      <c r="R112" s="201"/>
      <c r="S112" s="201"/>
    </row>
    <row r="113" spans="1:19">
      <c r="A113" s="71">
        <v>9</v>
      </c>
      <c r="B113" s="147" t="s">
        <v>44</v>
      </c>
      <c r="C113" s="169">
        <f>SUM(C115+C117+C119+C121)</f>
        <v>902330750</v>
      </c>
      <c r="D113" s="169">
        <f t="shared" ref="D113:G113" si="23">SUM(D115+D117+D119+D121)</f>
        <v>257663800</v>
      </c>
      <c r="E113" s="169">
        <f t="shared" si="23"/>
        <v>160147600</v>
      </c>
      <c r="F113" s="169">
        <f t="shared" si="23"/>
        <v>139306100</v>
      </c>
      <c r="G113" s="169">
        <f t="shared" si="23"/>
        <v>53643200</v>
      </c>
      <c r="H113" s="169">
        <f>SUM(H115+H117+H119+H121)</f>
        <v>539944500</v>
      </c>
      <c r="I113" s="169">
        <f t="shared" ref="I113:L113" si="24">SUM(I115+I117+I119+I121)</f>
        <v>249472400</v>
      </c>
      <c r="J113" s="169">
        <f t="shared" si="24"/>
        <v>146010850</v>
      </c>
      <c r="K113" s="169">
        <f t="shared" si="24"/>
        <v>139287750</v>
      </c>
      <c r="L113" s="169">
        <f t="shared" si="24"/>
        <v>53643200</v>
      </c>
      <c r="M113" s="74"/>
      <c r="N113" s="74"/>
      <c r="O113" s="74"/>
      <c r="P113" s="74"/>
      <c r="Q113" s="75"/>
      <c r="R113" s="202"/>
      <c r="S113" s="202"/>
    </row>
    <row r="114" spans="1:19" ht="21">
      <c r="A114" s="77"/>
      <c r="B114" s="164" t="s">
        <v>130</v>
      </c>
      <c r="C114" s="131"/>
      <c r="D114" s="132"/>
      <c r="E114" s="132"/>
      <c r="F114" s="132"/>
      <c r="G114" s="132"/>
      <c r="H114" s="149"/>
      <c r="I114" s="80"/>
      <c r="J114" s="80"/>
      <c r="K114" s="80"/>
      <c r="L114" s="80"/>
      <c r="M114" s="81"/>
      <c r="N114" s="81"/>
      <c r="O114" s="81"/>
      <c r="P114" s="81"/>
      <c r="Q114" s="82"/>
      <c r="R114" s="201"/>
      <c r="S114" s="201"/>
    </row>
    <row r="115" spans="1:19">
      <c r="A115" s="71">
        <v>1</v>
      </c>
      <c r="B115" s="125" t="s">
        <v>45</v>
      </c>
      <c r="C115" s="127">
        <v>575588750</v>
      </c>
      <c r="D115" s="127">
        <v>153606000</v>
      </c>
      <c r="E115" s="127">
        <v>0</v>
      </c>
      <c r="F115" s="127">
        <v>0</v>
      </c>
      <c r="G115" s="127">
        <v>0</v>
      </c>
      <c r="H115" s="127">
        <v>285083250</v>
      </c>
      <c r="I115" s="73">
        <v>151506000</v>
      </c>
      <c r="J115" s="150">
        <v>0</v>
      </c>
      <c r="K115" s="150">
        <v>0</v>
      </c>
      <c r="L115" s="150">
        <v>0</v>
      </c>
      <c r="M115" s="74">
        <f>SUM(H115/C115*100%)</f>
        <v>0.49528982281186001</v>
      </c>
      <c r="N115" s="74">
        <f>SUM(I115/D115*100%)</f>
        <v>0.98632865903675637</v>
      </c>
      <c r="O115" s="74">
        <v>0</v>
      </c>
      <c r="P115" s="74">
        <v>0</v>
      </c>
      <c r="Q115" s="75">
        <v>0</v>
      </c>
      <c r="R115" s="206">
        <f>I115/H115^1/5-1*100</f>
        <v>-99.893711047562419</v>
      </c>
      <c r="S115" s="202">
        <f>N115/M115^1/5-1*100</f>
        <v>-99.601716565288115</v>
      </c>
    </row>
    <row r="116" spans="1:19">
      <c r="A116" s="83"/>
      <c r="B116" s="60" t="s">
        <v>131</v>
      </c>
      <c r="C116" s="140"/>
      <c r="D116" s="140"/>
      <c r="E116" s="140"/>
      <c r="F116" s="140"/>
      <c r="G116" s="140"/>
      <c r="H116" s="140"/>
      <c r="I116" s="86"/>
      <c r="J116" s="86"/>
      <c r="K116" s="86"/>
      <c r="L116" s="86"/>
      <c r="M116" s="87"/>
      <c r="N116" s="87"/>
      <c r="O116" s="87"/>
      <c r="P116" s="87"/>
      <c r="Q116" s="88"/>
      <c r="R116" s="201"/>
      <c r="S116" s="201"/>
    </row>
    <row r="117" spans="1:19">
      <c r="A117" s="89">
        <v>2</v>
      </c>
      <c r="B117" s="61" t="s">
        <v>46</v>
      </c>
      <c r="C117" s="166">
        <v>72179000</v>
      </c>
      <c r="D117" s="166">
        <v>51000000</v>
      </c>
      <c r="E117" s="166">
        <v>60857600</v>
      </c>
      <c r="F117" s="166">
        <v>78026100</v>
      </c>
      <c r="G117" s="166">
        <v>20243200</v>
      </c>
      <c r="H117" s="166">
        <v>59181000</v>
      </c>
      <c r="I117" s="166">
        <v>51000000</v>
      </c>
      <c r="J117" s="91">
        <v>60849450</v>
      </c>
      <c r="K117" s="91">
        <v>78007750</v>
      </c>
      <c r="L117" s="166">
        <v>20243200</v>
      </c>
      <c r="M117" s="74">
        <f>SUM(H117/C117*100%)</f>
        <v>0.81991992130675129</v>
      </c>
      <c r="N117" s="74">
        <f>SUM(I117/D117*100%)</f>
        <v>1</v>
      </c>
      <c r="O117" s="74">
        <f>SUM(J117/E117*100%)</f>
        <v>0.9998660808181723</v>
      </c>
      <c r="P117" s="74">
        <f>SUM(K117/F117*100%)</f>
        <v>0.99976482228382557</v>
      </c>
      <c r="Q117" s="123">
        <f t="shared" ref="Q117:Q121" si="25">SUM(L117/G117*100%)</f>
        <v>1</v>
      </c>
      <c r="R117" s="202">
        <f>L117/H117^1/5-1*100</f>
        <v>-99.931588854531014</v>
      </c>
      <c r="S117" s="202">
        <f>Q117/M117^1/5-1*100</f>
        <v>-99.756073739882737</v>
      </c>
    </row>
    <row r="118" spans="1:19">
      <c r="A118" s="77"/>
      <c r="B118" s="130" t="s">
        <v>132</v>
      </c>
      <c r="C118" s="132"/>
      <c r="D118" s="132"/>
      <c r="E118" s="132"/>
      <c r="F118" s="132"/>
      <c r="G118" s="132"/>
      <c r="H118" s="132"/>
      <c r="I118" s="79"/>
      <c r="J118" s="79"/>
      <c r="K118" s="79"/>
      <c r="L118" s="132"/>
      <c r="M118" s="81"/>
      <c r="N118" s="81"/>
      <c r="O118" s="81"/>
      <c r="P118" s="81"/>
      <c r="Q118" s="82"/>
      <c r="R118" s="201"/>
      <c r="S118" s="201"/>
    </row>
    <row r="119" spans="1:19">
      <c r="A119" s="71">
        <v>3</v>
      </c>
      <c r="B119" s="125" t="s">
        <v>47</v>
      </c>
      <c r="C119" s="127">
        <v>254563000</v>
      </c>
      <c r="D119" s="127">
        <v>53057800</v>
      </c>
      <c r="E119" s="127">
        <v>0</v>
      </c>
      <c r="F119" s="127">
        <v>0</v>
      </c>
      <c r="G119" s="127">
        <v>0</v>
      </c>
      <c r="H119" s="127">
        <v>195680250</v>
      </c>
      <c r="I119" s="73">
        <v>46966400</v>
      </c>
      <c r="J119" s="150">
        <v>0</v>
      </c>
      <c r="K119" s="73">
        <v>0</v>
      </c>
      <c r="L119" s="73">
        <v>0</v>
      </c>
      <c r="M119" s="74">
        <f>SUM(H119/C119*100%)</f>
        <v>0.76869085452324182</v>
      </c>
      <c r="N119" s="74">
        <f>SUM(I119/D119*100%)</f>
        <v>0.8851931290027103</v>
      </c>
      <c r="O119" s="74">
        <v>0</v>
      </c>
      <c r="P119" s="74">
        <v>0</v>
      </c>
      <c r="Q119" s="75">
        <v>0</v>
      </c>
      <c r="R119" s="206">
        <f>I119/H119^1/5-1*100</f>
        <v>-99.951996790682756</v>
      </c>
      <c r="S119" s="202">
        <f>N119/M119^1/5-1*100</f>
        <v>-99.769688133065742</v>
      </c>
    </row>
    <row r="120" spans="1:19" ht="21">
      <c r="A120" s="93"/>
      <c r="B120" s="184" t="s">
        <v>56</v>
      </c>
      <c r="C120" s="132"/>
      <c r="D120" s="132"/>
      <c r="E120" s="132"/>
      <c r="F120" s="132"/>
      <c r="G120" s="132"/>
      <c r="H120" s="132"/>
      <c r="I120" s="80"/>
      <c r="J120" s="80"/>
      <c r="K120" s="79"/>
      <c r="L120" s="79"/>
      <c r="M120" s="81"/>
      <c r="N120" s="81"/>
      <c r="O120" s="81"/>
      <c r="P120" s="81"/>
      <c r="Q120" s="87"/>
      <c r="R120" s="201"/>
      <c r="S120" s="201"/>
    </row>
    <row r="121" spans="1:19">
      <c r="A121" s="77">
        <v>4</v>
      </c>
      <c r="B121" s="185" t="s">
        <v>133</v>
      </c>
      <c r="C121" s="127">
        <v>0</v>
      </c>
      <c r="D121" s="127">
        <v>0</v>
      </c>
      <c r="E121" s="127">
        <v>99290000</v>
      </c>
      <c r="F121" s="127">
        <v>61280000</v>
      </c>
      <c r="G121" s="127">
        <v>33400000</v>
      </c>
      <c r="H121" s="127">
        <v>0</v>
      </c>
      <c r="I121" s="150">
        <v>0</v>
      </c>
      <c r="J121" s="73">
        <v>85161400</v>
      </c>
      <c r="K121" s="127">
        <v>61280000</v>
      </c>
      <c r="L121" s="73">
        <v>33400000</v>
      </c>
      <c r="M121" s="92">
        <v>0</v>
      </c>
      <c r="N121" s="92">
        <v>0</v>
      </c>
      <c r="O121" s="74">
        <f>SUM(J121/E121*100%)</f>
        <v>0.85770369624332765</v>
      </c>
      <c r="P121" s="74">
        <f>SUM(K121/F121*100%)</f>
        <v>1</v>
      </c>
      <c r="Q121" s="123">
        <f t="shared" si="25"/>
        <v>1</v>
      </c>
      <c r="R121" s="206">
        <f>L121/J121^1/5-1*100</f>
        <v>-99.921560707080914</v>
      </c>
      <c r="S121" s="202">
        <f>Q121/O121^1/5-1*100</f>
        <v>-99.7668192397025</v>
      </c>
    </row>
    <row r="122" spans="1:19">
      <c r="A122" s="83"/>
      <c r="B122" s="186" t="s">
        <v>134</v>
      </c>
      <c r="C122" s="140"/>
      <c r="D122" s="140"/>
      <c r="E122" s="140"/>
      <c r="F122" s="140"/>
      <c r="G122" s="140"/>
      <c r="H122" s="140"/>
      <c r="I122" s="86"/>
      <c r="J122" s="86"/>
      <c r="K122" s="85"/>
      <c r="L122" s="85"/>
      <c r="M122" s="87"/>
      <c r="N122" s="87"/>
      <c r="O122" s="87"/>
      <c r="P122" s="87"/>
      <c r="Q122" s="88"/>
      <c r="R122" s="201"/>
      <c r="S122" s="201"/>
    </row>
    <row r="123" spans="1:19">
      <c r="A123" s="89">
        <v>10</v>
      </c>
      <c r="B123" s="187" t="s">
        <v>19</v>
      </c>
      <c r="C123" s="231">
        <f>SUM(C125)</f>
        <v>1148520000</v>
      </c>
      <c r="D123" s="231">
        <f>SUM(D125)</f>
        <v>1126368000</v>
      </c>
      <c r="E123" s="121">
        <f t="shared" ref="E123:G123" si="26">E125</f>
        <v>0</v>
      </c>
      <c r="F123" s="121">
        <f t="shared" si="26"/>
        <v>0</v>
      </c>
      <c r="G123" s="121">
        <f t="shared" si="26"/>
        <v>0</v>
      </c>
      <c r="H123" s="121">
        <f>SUM(H125)</f>
        <v>515747236</v>
      </c>
      <c r="I123" s="121">
        <f t="shared" ref="I123:L123" si="27">SUM(I125)</f>
        <v>305450750</v>
      </c>
      <c r="J123" s="121">
        <f t="shared" si="27"/>
        <v>0</v>
      </c>
      <c r="K123" s="121">
        <f t="shared" si="27"/>
        <v>0</v>
      </c>
      <c r="L123" s="121">
        <f t="shared" si="27"/>
        <v>0</v>
      </c>
      <c r="M123" s="122"/>
      <c r="N123" s="122"/>
      <c r="O123" s="122"/>
      <c r="P123" s="122"/>
      <c r="Q123" s="123"/>
      <c r="R123" s="202"/>
      <c r="S123" s="202"/>
    </row>
    <row r="124" spans="1:19" ht="21">
      <c r="A124" s="83"/>
      <c r="B124" s="170" t="s">
        <v>135</v>
      </c>
      <c r="C124" s="228"/>
      <c r="D124" s="229"/>
      <c r="E124" s="140"/>
      <c r="F124" s="140"/>
      <c r="G124" s="140"/>
      <c r="H124" s="171"/>
      <c r="I124" s="86"/>
      <c r="J124" s="86"/>
      <c r="K124" s="86"/>
      <c r="L124" s="86"/>
      <c r="M124" s="87"/>
      <c r="N124" s="87"/>
      <c r="O124" s="87"/>
      <c r="P124" s="87"/>
      <c r="Q124" s="88"/>
      <c r="R124" s="201"/>
      <c r="S124" s="201"/>
    </row>
    <row r="125" spans="1:19">
      <c r="A125" s="21">
        <v>1</v>
      </c>
      <c r="B125" s="176" t="s">
        <v>136</v>
      </c>
      <c r="C125" s="230">
        <v>1148520000</v>
      </c>
      <c r="D125" s="230">
        <v>1126368000</v>
      </c>
      <c r="E125" s="144">
        <v>0</v>
      </c>
      <c r="F125" s="144">
        <v>0</v>
      </c>
      <c r="G125" s="144">
        <v>0</v>
      </c>
      <c r="H125" s="144">
        <v>515747236</v>
      </c>
      <c r="I125" s="117">
        <v>305450750</v>
      </c>
      <c r="J125" s="177">
        <v>0</v>
      </c>
      <c r="K125" s="177">
        <v>0</v>
      </c>
      <c r="L125" s="117">
        <v>0</v>
      </c>
      <c r="M125" s="214">
        <f>SUM(H125/C125*100%)</f>
        <v>0.44905377006930658</v>
      </c>
      <c r="N125" s="214">
        <f>SUM(I125/D125*100%)</f>
        <v>0.2711820204409216</v>
      </c>
      <c r="O125" s="118">
        <v>0</v>
      </c>
      <c r="P125" s="118">
        <v>0</v>
      </c>
      <c r="Q125" s="119">
        <v>0</v>
      </c>
      <c r="R125" s="216">
        <f>I125/H125^1/5-1*100</f>
        <v>-99.881550213484815</v>
      </c>
      <c r="S125" s="217">
        <f>N125/M125^1/5-1*100</f>
        <v>-99.879220690921244</v>
      </c>
    </row>
    <row r="126" spans="1:19" ht="21">
      <c r="A126" s="21"/>
      <c r="B126" s="183" t="s">
        <v>137</v>
      </c>
      <c r="C126" s="144"/>
      <c r="D126" s="144"/>
      <c r="E126" s="144"/>
      <c r="F126" s="144"/>
      <c r="G126" s="144"/>
      <c r="H126" s="144"/>
      <c r="I126" s="177"/>
      <c r="J126" s="177"/>
      <c r="K126" s="177"/>
      <c r="L126" s="117"/>
      <c r="M126" s="118"/>
      <c r="N126" s="118"/>
      <c r="O126" s="118"/>
      <c r="P126" s="118"/>
      <c r="Q126" s="119"/>
      <c r="R126" s="215"/>
      <c r="S126" s="215"/>
    </row>
    <row r="127" spans="1:19" ht="21">
      <c r="A127" s="188">
        <v>11</v>
      </c>
      <c r="B127" s="189" t="s">
        <v>138</v>
      </c>
      <c r="C127" s="190">
        <f>SUM(C129)</f>
        <v>0</v>
      </c>
      <c r="D127" s="190">
        <f t="shared" ref="D127:G127" si="28">SUM(D129)</f>
        <v>0</v>
      </c>
      <c r="E127" s="190">
        <f t="shared" si="28"/>
        <v>0</v>
      </c>
      <c r="F127" s="190">
        <f t="shared" si="28"/>
        <v>0</v>
      </c>
      <c r="G127" s="190">
        <f t="shared" si="28"/>
        <v>139773600</v>
      </c>
      <c r="H127" s="190">
        <f>SUM(H129)</f>
        <v>0</v>
      </c>
      <c r="I127" s="190">
        <f t="shared" ref="I127:L127" si="29">SUM(I129)</f>
        <v>0</v>
      </c>
      <c r="J127" s="190">
        <f t="shared" si="29"/>
        <v>0</v>
      </c>
      <c r="K127" s="190">
        <f t="shared" si="29"/>
        <v>0</v>
      </c>
      <c r="L127" s="190">
        <f t="shared" si="29"/>
        <v>138796600</v>
      </c>
      <c r="M127" s="191"/>
      <c r="N127" s="191"/>
      <c r="O127" s="191"/>
      <c r="P127" s="191"/>
      <c r="Q127" s="192"/>
      <c r="R127" s="207"/>
      <c r="S127" s="207"/>
    </row>
    <row r="128" spans="1:19" ht="21">
      <c r="A128" s="188"/>
      <c r="B128" s="193" t="s">
        <v>139</v>
      </c>
      <c r="C128" s="194"/>
      <c r="D128" s="195"/>
      <c r="E128" s="195"/>
      <c r="F128" s="195"/>
      <c r="G128" s="195"/>
      <c r="H128" s="196"/>
      <c r="I128" s="197"/>
      <c r="J128" s="197"/>
      <c r="K128" s="197"/>
      <c r="L128" s="197"/>
      <c r="M128" s="191"/>
      <c r="N128" s="191"/>
      <c r="O128" s="191"/>
      <c r="P128" s="191"/>
      <c r="Q128" s="219"/>
      <c r="R128" s="201"/>
      <c r="S128" s="201"/>
    </row>
    <row r="129" spans="1:19" ht="21">
      <c r="A129" s="198">
        <v>1</v>
      </c>
      <c r="B129" s="199" t="s">
        <v>140</v>
      </c>
      <c r="C129" s="195">
        <v>0</v>
      </c>
      <c r="D129" s="195">
        <v>0</v>
      </c>
      <c r="E129" s="195">
        <v>0</v>
      </c>
      <c r="F129" s="195">
        <v>0</v>
      </c>
      <c r="G129" s="195">
        <v>139773600</v>
      </c>
      <c r="H129" s="195">
        <v>0</v>
      </c>
      <c r="I129" s="197">
        <v>0</v>
      </c>
      <c r="J129" s="197">
        <v>0</v>
      </c>
      <c r="K129" s="197">
        <v>0</v>
      </c>
      <c r="L129" s="200">
        <v>138796600</v>
      </c>
      <c r="M129" s="74">
        <v>0</v>
      </c>
      <c r="N129" s="74">
        <v>0</v>
      </c>
      <c r="O129" s="74">
        <v>0</v>
      </c>
      <c r="P129" s="74">
        <v>0</v>
      </c>
      <c r="Q129" s="218">
        <f t="shared" ref="Q129" si="30">SUM(L129/G129*100%)</f>
        <v>0.99301012494491092</v>
      </c>
      <c r="R129" s="206">
        <f>G129/G129^1/5-1*100</f>
        <v>-99.8</v>
      </c>
      <c r="S129" s="202">
        <f>Q129/Q129^1/5-1*100</f>
        <v>-99.8</v>
      </c>
    </row>
    <row r="130" spans="1:19" ht="15.75" thickBot="1">
      <c r="A130" s="220"/>
      <c r="B130" s="221" t="s">
        <v>141</v>
      </c>
      <c r="C130" s="222"/>
      <c r="D130" s="222"/>
      <c r="E130" s="222"/>
      <c r="F130" s="222"/>
      <c r="G130" s="222"/>
      <c r="H130" s="222"/>
      <c r="I130" s="223"/>
      <c r="J130" s="223"/>
      <c r="K130" s="223"/>
      <c r="L130" s="224"/>
      <c r="M130" s="225"/>
      <c r="N130" s="225"/>
      <c r="O130" s="225"/>
      <c r="P130" s="225"/>
      <c r="Q130" s="226"/>
      <c r="R130" s="227"/>
      <c r="S130" s="227"/>
    </row>
    <row r="131" spans="1:19">
      <c r="I131" s="6"/>
      <c r="J131" s="6"/>
      <c r="K131" s="7"/>
      <c r="L131" s="7"/>
      <c r="M131" s="7"/>
      <c r="N131" s="6"/>
      <c r="O131" s="6"/>
    </row>
    <row r="132" spans="1:19">
      <c r="I132" s="6"/>
      <c r="J132" s="6"/>
      <c r="K132" s="7"/>
      <c r="L132" s="7"/>
      <c r="M132" s="7"/>
      <c r="N132" s="6"/>
      <c r="O132" s="6"/>
    </row>
    <row r="133" spans="1:19">
      <c r="I133" s="6"/>
      <c r="J133" s="6"/>
      <c r="K133" s="7"/>
      <c r="L133" s="7"/>
      <c r="M133" s="7"/>
      <c r="N133" s="6"/>
      <c r="O133" s="6"/>
    </row>
    <row r="134" spans="1:19">
      <c r="I134" s="6"/>
      <c r="J134" s="6"/>
      <c r="K134" s="7"/>
      <c r="L134" s="7"/>
      <c r="M134" s="7"/>
      <c r="N134" s="6"/>
      <c r="O134" s="6"/>
    </row>
    <row r="135" spans="1:19" ht="15.75">
      <c r="I135" s="358"/>
      <c r="J135" s="358"/>
      <c r="K135" s="358"/>
      <c r="L135" s="358"/>
      <c r="M135" s="358"/>
      <c r="N135" s="358"/>
      <c r="O135" s="358"/>
    </row>
    <row r="136" spans="1:19" ht="15.75">
      <c r="I136" s="344"/>
      <c r="J136" s="344"/>
      <c r="K136" s="344"/>
      <c r="L136" s="344"/>
      <c r="M136" s="344"/>
      <c r="N136" s="344"/>
      <c r="O136" s="344"/>
    </row>
    <row r="137" spans="1:19" ht="15.75">
      <c r="I137" s="345"/>
      <c r="J137" s="345"/>
      <c r="K137" s="345"/>
      <c r="L137" s="345"/>
      <c r="M137" s="345"/>
      <c r="N137" s="345"/>
      <c r="O137" s="345"/>
    </row>
  </sheetData>
  <mergeCells count="12">
    <mergeCell ref="I135:O135"/>
    <mergeCell ref="I136:O136"/>
    <mergeCell ref="I137:O137"/>
    <mergeCell ref="R5:S5"/>
    <mergeCell ref="A1:Q1"/>
    <mergeCell ref="A2:Q2"/>
    <mergeCell ref="A3:Q3"/>
    <mergeCell ref="A5:A6"/>
    <mergeCell ref="B5:B6"/>
    <mergeCell ref="C5:G5"/>
    <mergeCell ref="H5:L5"/>
    <mergeCell ref="M5:Q5"/>
  </mergeCells>
  <pageMargins left="0.31496062992125984" right="0.11811023622047245" top="0.39370078740157483" bottom="0.35433070866141736" header="0.31496062992125984" footer="0.31496062992125984"/>
  <pageSetup paperSize="5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2.7 PENCAPAIAN KINERJA </vt:lpstr>
      <vt:lpstr>7.1 INDIKATOR</vt:lpstr>
      <vt:lpstr>2.8 ANGGARAN DAN REALISASI</vt:lpstr>
      <vt:lpstr>'2.7 PENCAPAIAN KINERJA '!Print_Area</vt:lpstr>
      <vt:lpstr>'2.7 PENCAPAIAN KINERJA '!Print_Titles</vt:lpstr>
      <vt:lpstr>'7.1 INDIKATOR'!Print_Titles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2019-03-06T01:28:26Z</cp:lastPrinted>
  <dcterms:created xsi:type="dcterms:W3CDTF">2014-08-19T01:14:20Z</dcterms:created>
  <dcterms:modified xsi:type="dcterms:W3CDTF">2020-09-14T03:44:33Z</dcterms:modified>
</cp:coreProperties>
</file>